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811"/>
  <workbookPr/>
  <mc:AlternateContent xmlns:mc="http://schemas.openxmlformats.org/markup-compatibility/2006">
    <mc:Choice Requires="x15">
      <x15ac:absPath xmlns:x15ac="http://schemas.microsoft.com/office/spreadsheetml/2010/11/ac" url="/Users/tracybowley/Dropbox/KZNPSA/Teams:Logs:Colours/"/>
    </mc:Choice>
  </mc:AlternateContent>
  <xr:revisionPtr revIDLastSave="0" documentId="13_ncr:1_{2898FF4A-EAD0-8047-9ED1-D536F6E4A43E}" xr6:coauthVersionLast="47" xr6:coauthVersionMax="47" xr10:uidLastSave="{00000000-0000-0000-0000-000000000000}"/>
  <bookViews>
    <workbookView xWindow="-37820" yWindow="-560" windowWidth="37820" windowHeight="20880" xr2:uid="{00000000-000D-0000-FFFF-FFFF00000000}"/>
  </bookViews>
  <sheets>
    <sheet name="OPTICS" sheetId="16" r:id="rId1"/>
    <sheet name="IRONS" sheetId="23" r:id="rId2"/>
    <sheet name="TEAMS" sheetId="17" r:id="rId3"/>
  </sheets>
  <definedNames>
    <definedName name="_xlnm._FilterDatabase" localSheetId="1" hidden="1">IRONS!$B$5:$R$9</definedName>
    <definedName name="_xlnm._FilterDatabase" localSheetId="0" hidden="1">OPTICS!$B$5:$R$13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9" i="23" l="1"/>
  <c r="Q8" i="23"/>
  <c r="Q7" i="23"/>
  <c r="Q6" i="23"/>
  <c r="Q11" i="23" s="1" a="1"/>
  <c r="Q11" i="23" s="1"/>
  <c r="Q12" i="16"/>
  <c r="Q11" i="16"/>
  <c r="Q10" i="16"/>
  <c r="Q9" i="16"/>
  <c r="Q13" i="16"/>
  <c r="Q8" i="16"/>
  <c r="Q6" i="16"/>
  <c r="Q7" i="16"/>
  <c r="E9" i="16"/>
  <c r="F9" i="16" s="1"/>
  <c r="G9" i="16" s="1"/>
  <c r="E13" i="16"/>
  <c r="F13" i="16" s="1"/>
  <c r="G13" i="16" s="1"/>
  <c r="E6" i="23"/>
  <c r="F6" i="23" s="1"/>
  <c r="G6" i="23" s="1"/>
  <c r="E11" i="16"/>
  <c r="F11" i="16" s="1"/>
  <c r="G11" i="16" s="1"/>
  <c r="E12" i="16"/>
  <c r="F12" i="16" s="1"/>
  <c r="G12" i="16" s="1"/>
  <c r="E10" i="16"/>
  <c r="F10" i="16" s="1"/>
  <c r="G10" i="16" s="1"/>
  <c r="R7" i="23" l="1"/>
  <c r="R8" i="23"/>
  <c r="R9" i="23"/>
  <c r="R6" i="23"/>
  <c r="Q15" i="16" a="1"/>
  <c r="Q15" i="16" s="1"/>
  <c r="R6" i="16" s="1"/>
  <c r="E9" i="23"/>
  <c r="F9" i="23" s="1"/>
  <c r="G9" i="23" s="1"/>
  <c r="E8" i="23"/>
  <c r="F8" i="23" s="1"/>
  <c r="G8" i="23" s="1"/>
  <c r="E7" i="23"/>
  <c r="F7" i="23" s="1"/>
  <c r="G7" i="23" s="1"/>
  <c r="R8" i="16" l="1"/>
  <c r="R12" i="16"/>
  <c r="R11" i="16"/>
  <c r="R10" i="16"/>
  <c r="R7" i="16"/>
  <c r="R13" i="16"/>
  <c r="R9" i="16"/>
  <c r="E8" i="16"/>
  <c r="F8" i="16" s="1"/>
  <c r="G8" i="16" s="1"/>
  <c r="E7" i="16" l="1"/>
  <c r="F7" i="16" s="1"/>
  <c r="G7" i="16" s="1"/>
  <c r="E6" i="16"/>
  <c r="F6" i="16" s="1"/>
  <c r="G6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<sst xmlns="http://schemas.openxmlformats.org/spreadsheetml/2006/main" count="119" uniqueCount="65">
  <si>
    <t>Name</t>
  </si>
  <si>
    <t>Myburgh, Hannes</t>
  </si>
  <si>
    <t>Category</t>
  </si>
  <si>
    <t>Lady</t>
  </si>
  <si>
    <t>Millingham, Clyde</t>
  </si>
  <si>
    <t>Roos, Jakkie</t>
  </si>
  <si>
    <t>Class</t>
  </si>
  <si>
    <t>A</t>
  </si>
  <si>
    <t>C</t>
  </si>
  <si>
    <t>TEAM MEMBER 3</t>
  </si>
  <si>
    <t>TEAM MEMBER 2</t>
  </si>
  <si>
    <t>TEAM MEMBER 1</t>
  </si>
  <si>
    <t>DIVISION</t>
  </si>
  <si>
    <t>EVENT</t>
  </si>
  <si>
    <t>TEAM MEMBER 4</t>
  </si>
  <si>
    <t>STILFONTEIN 22/23 OCT</t>
  </si>
  <si>
    <t>SA PCC CHAMPS TEAMS</t>
  </si>
  <si>
    <t>PCC OPTICS</t>
  </si>
  <si>
    <t>PCC IRONS</t>
  </si>
  <si>
    <t>https://practiscore.com/results?query=kznpsa</t>
  </si>
  <si>
    <t>Clyde Millingham</t>
  </si>
  <si>
    <t>Hilton Preen</t>
  </si>
  <si>
    <t>Hannes Myburgh</t>
  </si>
  <si>
    <t>IHAWU</t>
  </si>
  <si>
    <t>Viviers, Karel</t>
  </si>
  <si>
    <t>Tracey Bowley</t>
  </si>
  <si>
    <t>JC van den Berg</t>
  </si>
  <si>
    <t>Peter Harding</t>
  </si>
  <si>
    <t>EUFEES 22/23 JULY</t>
  </si>
  <si>
    <t>STILFONTEIN OCTOBER</t>
  </si>
  <si>
    <t>Louwrens van Schaick</t>
  </si>
  <si>
    <t>Joanne Hannah</t>
  </si>
  <si>
    <t>RICHARDS BAY</t>
  </si>
  <si>
    <t>DOB</t>
  </si>
  <si>
    <t>TODAY</t>
  </si>
  <si>
    <t>LEAGUE RESULTS</t>
  </si>
  <si>
    <t>AGE</t>
  </si>
  <si>
    <t>B</t>
  </si>
  <si>
    <t>Ally, Samirah</t>
  </si>
  <si>
    <t>COLT</t>
  </si>
  <si>
    <t>Karel Viviers</t>
  </si>
  <si>
    <t>CGPSA MAY 2024</t>
  </si>
  <si>
    <t>Nundkishore, Varundew</t>
  </si>
  <si>
    <t>TOTI</t>
  </si>
  <si>
    <t>BROADWAY</t>
  </si>
  <si>
    <t>Motala, Yusuf</t>
  </si>
  <si>
    <t>Davy, Anthony</t>
  </si>
  <si>
    <t>Desai, Mohamed</t>
  </si>
  <si>
    <t>Harding, Pieter</t>
  </si>
  <si>
    <t>Lachman, Venay</t>
  </si>
  <si>
    <t>12/08/74</t>
  </si>
  <si>
    <t>30/04/83</t>
  </si>
  <si>
    <t>05/04/90</t>
  </si>
  <si>
    <t>01/01/76</t>
  </si>
  <si>
    <t>30/12/66</t>
  </si>
  <si>
    <t>21/10/65</t>
  </si>
  <si>
    <t>LG 1</t>
  </si>
  <si>
    <t>LG 2</t>
  </si>
  <si>
    <t>Heyneke, Gerhard</t>
  </si>
  <si>
    <t>04/10/81</t>
  </si>
  <si>
    <t>TEAM SELECTION</t>
  </si>
  <si>
    <t>AVERAGE OF BEST 4 OF THE LAST 6 MATCHES</t>
  </si>
  <si>
    <t>AVERAGE OF TOP 3 SHOOTERS</t>
  </si>
  <si>
    <t>AV OF TOP 3</t>
  </si>
  <si>
    <t>Please advise if there are any scores missing or incorrect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</si>
</sst>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Helvetica Neue"/>
      <family val="2"/>
    </font>
    <font>
      <sz val="11"/>
      <color theme="1"/>
      <name val="Helvetica Neue"/>
      <family val="2"/>
    </font>
    <font>
      <sz val="12"/>
      <color theme="1"/>
      <name val="Helvetica Neue"/>
      <family val="2"/>
    </font>
    <font>
      <sz val="14"/>
      <color theme="1"/>
      <name val="Helvetica Neue"/>
      <family val="2"/>
    </font>
    <font>
      <u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1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59">
    <xf numFmtId="0" fontId="0" fillId="0" borderId="0" xfId="0"/>
    <xf numFmtId="0" fontId="1" fillId="0" borderId="0" xfId="0" applyFont="1"/>
    <xf numFmtId="0" fontId="1" fillId="0" borderId="1" xfId="0" applyFont="1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0" fillId="0" borderId="1" xfId="0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1" fillId="3" borderId="1" xfId="0" applyFont="1" applyFill="1" applyBorder="1"/>
    <xf numFmtId="0" fontId="1" fillId="3" borderId="1" xfId="0" applyFont="1" applyFill="1" applyBorder="1" applyAlignment="1">
      <alignment horizontal="center"/>
    </xf>
    <xf numFmtId="15" fontId="1" fillId="3" borderId="1" xfId="0" applyNumberFormat="1" applyFont="1" applyFill="1" applyBorder="1" applyAlignment="1">
      <alignment horizontal="center"/>
    </xf>
    <xf numFmtId="0" fontId="0" fillId="0" borderId="0" xfId="0" applyAlignment="1">
      <alignment horizontal="left" indent="1"/>
    </xf>
    <xf numFmtId="0" fontId="3" fillId="2" borderId="1" xfId="0" applyFont="1" applyFill="1" applyBorder="1" applyAlignment="1">
      <alignment horizontal="left" vertical="center" wrapText="1" indent="1"/>
    </xf>
    <xf numFmtId="0" fontId="5" fillId="0" borderId="0" xfId="0" applyFont="1" applyAlignment="1">
      <alignment horizontal="left" indent="1"/>
    </xf>
    <xf numFmtId="0" fontId="0" fillId="0" borderId="0" xfId="0" applyAlignment="1">
      <alignment vertical="center"/>
    </xf>
    <xf numFmtId="0" fontId="4" fillId="0" borderId="0" xfId="0" applyFont="1" applyAlignment="1">
      <alignment horizontal="left" indent="1"/>
    </xf>
    <xf numFmtId="0" fontId="6" fillId="0" borderId="0" xfId="0" applyFont="1" applyAlignment="1">
      <alignment horizontal="left" indent="1"/>
    </xf>
    <xf numFmtId="0" fontId="1" fillId="0" borderId="3" xfId="0" applyFont="1" applyBorder="1" applyAlignment="1">
      <alignment horizontal="left" vertical="center" wrapText="1" indent="1"/>
    </xf>
    <xf numFmtId="0" fontId="0" fillId="0" borderId="0" xfId="0" applyAlignment="1">
      <alignment horizontal="left" vertical="center" indent="1"/>
    </xf>
    <xf numFmtId="0" fontId="0" fillId="0" borderId="4" xfId="0" applyBorder="1" applyAlignment="1">
      <alignment horizontal="left" vertical="center" wrapText="1" indent="1"/>
    </xf>
    <xf numFmtId="0" fontId="0" fillId="0" borderId="1" xfId="0" applyBorder="1" applyAlignment="1">
      <alignment horizontal="left" vertical="center" wrapText="1" indent="1"/>
    </xf>
    <xf numFmtId="0" fontId="1" fillId="0" borderId="1" xfId="0" applyFont="1" applyBorder="1" applyAlignment="1">
      <alignment horizontal="left" vertical="center" wrapText="1" indent="1"/>
    </xf>
    <xf numFmtId="0" fontId="7" fillId="0" borderId="0" xfId="1"/>
    <xf numFmtId="0" fontId="0" fillId="6" borderId="1" xfId="0" applyFill="1" applyBorder="1" applyAlignment="1">
      <alignment horizontal="center"/>
    </xf>
    <xf numFmtId="0" fontId="1" fillId="6" borderId="1" xfId="0" applyFont="1" applyFill="1" applyBorder="1"/>
    <xf numFmtId="0" fontId="3" fillId="5" borderId="1" xfId="0" applyFont="1" applyFill="1" applyBorder="1" applyAlignment="1">
      <alignment horizontal="left" vertical="center" indent="1"/>
    </xf>
    <xf numFmtId="0" fontId="3" fillId="5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left" indent="1"/>
    </xf>
    <xf numFmtId="15" fontId="3" fillId="5" borderId="1" xfId="0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1" applyFont="1"/>
    <xf numFmtId="15" fontId="3" fillId="7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indent="1"/>
    </xf>
    <xf numFmtId="2" fontId="0" fillId="0" borderId="1" xfId="0" applyNumberFormat="1" applyBorder="1" applyAlignment="1">
      <alignment horizontal="center"/>
    </xf>
    <xf numFmtId="15" fontId="3" fillId="4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 indent="1"/>
    </xf>
    <xf numFmtId="0" fontId="1" fillId="0" borderId="2" xfId="0" applyFont="1" applyBorder="1" applyAlignment="1">
      <alignment horizontal="left" vertical="center" wrapText="1" indent="1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" fillId="8" borderId="1" xfId="0" applyFont="1" applyFill="1" applyBorder="1" applyAlignment="1">
      <alignment horizontal="center"/>
    </xf>
    <xf numFmtId="0" fontId="3" fillId="7" borderId="8" xfId="0" applyFont="1" applyFill="1" applyBorder="1" applyAlignment="1">
      <alignment horizontal="center" vertical="center" wrapText="1"/>
    </xf>
    <xf numFmtId="0" fontId="3" fillId="9" borderId="8" xfId="0" applyFont="1" applyFill="1" applyBorder="1" applyAlignment="1">
      <alignment horizontal="center" vertical="center" wrapText="1"/>
    </xf>
    <xf numFmtId="0" fontId="3" fillId="7" borderId="9" xfId="0" applyFont="1" applyFill="1" applyBorder="1" applyAlignment="1">
      <alignment horizontal="center" vertical="center" wrapText="1"/>
    </xf>
    <xf numFmtId="0" fontId="3" fillId="9" borderId="9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/>
    </xf>
    <xf numFmtId="2" fontId="15" fillId="3" borderId="10" xfId="0" applyNumberFormat="1" applyFont="1" applyFill="1" applyBorder="1" applyAlignment="1">
      <alignment horizontal="center"/>
    </xf>
    <xf numFmtId="2" fontId="2" fillId="10" borderId="7" xfId="0" applyNumberFormat="1" applyFont="1" applyFill="1" applyBorder="1" applyAlignment="1">
      <alignment horizontal="center"/>
    </xf>
    <xf numFmtId="0" fontId="0" fillId="0" borderId="0" xfId="0" applyAlignment="1">
      <alignment horizontal="center" vertical="top" wrapText="1"/>
    </xf>
    <xf numFmtId="2" fontId="16" fillId="4" borderId="10" xfId="0" applyNumberFormat="1" applyFont="1" applyFill="1" applyBorder="1" applyAlignment="1">
      <alignment horizontal="center"/>
    </xf>
    <xf numFmtId="0" fontId="17" fillId="0" borderId="0" xfId="0" applyFont="1" applyAlignment="1">
      <alignment horizontal="center" vertical="top"/>
    </xf>
    <xf numFmtId="0" fontId="18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</cellXfs>
  <cellStyles count="2">
    <cellStyle name="Hyperlink" xfId="1" builtinId="8"/>
    <cellStyle name="Normal" xfId="0" builtinId="0"/>
  </cellStyles>
  <dxfs count="33">
    <dxf>
      <font>
        <b val="0"/>
        <i val="0"/>
        <color theme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b val="0"/>
        <i val="0"/>
        <color theme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practiscore.com/results?query=kznpsa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practiscore.com/results?query=kznps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236C2-B00A-2743-837C-B94F555AC7DC}">
  <dimension ref="A1:R46"/>
  <sheetViews>
    <sheetView tabSelected="1" zoomScale="130" zoomScaleNormal="130" workbookViewId="0">
      <selection activeCell="Q28" sqref="Q28"/>
    </sheetView>
  </sheetViews>
  <sheetFormatPr baseColWidth="10" defaultRowHeight="15" x14ac:dyDescent="0.2"/>
  <cols>
    <col min="1" max="1" width="5" customWidth="1"/>
    <col min="2" max="2" width="23.5" style="3" customWidth="1"/>
    <col min="3" max="3" width="8.1640625" style="3" customWidth="1"/>
    <col min="4" max="4" width="11" style="3" hidden="1" customWidth="1"/>
    <col min="5" max="5" width="0.1640625" style="3" customWidth="1"/>
    <col min="6" max="6" width="5.33203125" style="3" hidden="1" customWidth="1"/>
    <col min="7" max="7" width="11" style="3" customWidth="1"/>
    <col min="8" max="8" width="7" style="3" customWidth="1"/>
    <col min="9" max="9" width="4" customWidth="1"/>
    <col min="10" max="11" width="10.6640625" style="4" customWidth="1"/>
    <col min="12" max="12" width="12.33203125" style="4" customWidth="1"/>
    <col min="13" max="13" width="10.6640625" style="4" customWidth="1"/>
    <col min="14" max="14" width="10.5" style="4" customWidth="1"/>
    <col min="15" max="15" width="11" style="4" customWidth="1"/>
    <col min="16" max="16" width="5.1640625" customWidth="1"/>
    <col min="17" max="17" width="14" style="3" customWidth="1"/>
    <col min="18" max="18" width="12.6640625" style="3" customWidth="1"/>
  </cols>
  <sheetData>
    <row r="1" spans="1:18" x14ac:dyDescent="0.2">
      <c r="C1" s="22" t="s">
        <v>19</v>
      </c>
      <c r="D1" s="22"/>
      <c r="E1" s="22"/>
      <c r="F1" s="22"/>
    </row>
    <row r="2" spans="1:18" ht="32" customHeight="1" x14ac:dyDescent="0.2">
      <c r="B2" s="5" t="s">
        <v>17</v>
      </c>
      <c r="C2" s="7"/>
      <c r="D2" s="7"/>
      <c r="E2" s="7"/>
      <c r="F2" s="7"/>
      <c r="G2" s="5"/>
      <c r="H2" s="5"/>
      <c r="J2" s="43" t="s">
        <v>35</v>
      </c>
      <c r="K2" s="44"/>
      <c r="L2" s="44"/>
      <c r="M2" s="44"/>
      <c r="N2" s="44"/>
      <c r="O2" s="45"/>
      <c r="Q2" s="43" t="s">
        <v>60</v>
      </c>
      <c r="R2" s="45"/>
    </row>
    <row r="3" spans="1:18" ht="15" customHeight="1" x14ac:dyDescent="0.2">
      <c r="J3" s="6">
        <v>2025</v>
      </c>
      <c r="K3" s="6">
        <v>2025</v>
      </c>
      <c r="L3" s="6">
        <v>2025</v>
      </c>
      <c r="M3" s="6">
        <v>2025</v>
      </c>
      <c r="N3" s="46" t="s">
        <v>56</v>
      </c>
      <c r="O3" s="46" t="s">
        <v>57</v>
      </c>
      <c r="Q3" s="47" t="s">
        <v>61</v>
      </c>
      <c r="R3" s="48" t="s">
        <v>62</v>
      </c>
    </row>
    <row r="4" spans="1:18" ht="47" customHeight="1" x14ac:dyDescent="0.2">
      <c r="B4" s="25" t="s">
        <v>0</v>
      </c>
      <c r="C4" s="26" t="s">
        <v>6</v>
      </c>
      <c r="D4" s="26" t="s">
        <v>33</v>
      </c>
      <c r="E4" s="26" t="s">
        <v>34</v>
      </c>
      <c r="F4" s="26" t="s">
        <v>36</v>
      </c>
      <c r="G4" s="40" t="s">
        <v>2</v>
      </c>
      <c r="H4" s="40"/>
      <c r="J4" s="36" t="s">
        <v>43</v>
      </c>
      <c r="K4" s="36" t="s">
        <v>32</v>
      </c>
      <c r="L4" s="36" t="s">
        <v>39</v>
      </c>
      <c r="M4" s="36" t="s">
        <v>44</v>
      </c>
      <c r="N4" s="30" t="s">
        <v>39</v>
      </c>
      <c r="O4" s="30" t="s">
        <v>23</v>
      </c>
      <c r="P4" s="14"/>
      <c r="Q4" s="49"/>
      <c r="R4" s="50"/>
    </row>
    <row r="5" spans="1:18" s="1" customFormat="1" ht="17" customHeight="1" x14ac:dyDescent="0.2">
      <c r="B5" s="8"/>
      <c r="C5" s="9"/>
      <c r="D5" s="9"/>
      <c r="E5" s="9"/>
      <c r="F5" s="9"/>
      <c r="G5" s="23"/>
      <c r="H5" s="24"/>
      <c r="J5" s="10">
        <v>45816</v>
      </c>
      <c r="K5" s="10">
        <v>45865</v>
      </c>
      <c r="L5" s="10">
        <v>45893</v>
      </c>
      <c r="M5" s="10">
        <v>45907</v>
      </c>
      <c r="N5" s="10">
        <v>46047</v>
      </c>
      <c r="O5" s="10">
        <v>46068</v>
      </c>
      <c r="Q5" s="51"/>
      <c r="R5" s="23"/>
    </row>
    <row r="6" spans="1:18" x14ac:dyDescent="0.2">
      <c r="A6" s="3"/>
      <c r="B6" s="37" t="s">
        <v>24</v>
      </c>
      <c r="C6" s="6" t="s">
        <v>8</v>
      </c>
      <c r="D6" s="27">
        <v>27508</v>
      </c>
      <c r="E6" s="27">
        <f ca="1">TODAY()</f>
        <v>46076</v>
      </c>
      <c r="F6" s="6">
        <f ca="1">DATEDIF(D6,E6,"y")</f>
        <v>50</v>
      </c>
      <c r="G6" s="28" t="str">
        <f ca="1">IF(F6&gt;59, "Super Senior", IF(F6&gt;=50, "Senior", IF(F6&gt;=21, " ", IF(F6&gt;=13, "Junior", "Super Junior"))))</f>
        <v>Senior</v>
      </c>
      <c r="H6" s="29"/>
      <c r="J6" s="38">
        <v>100</v>
      </c>
      <c r="K6" s="38">
        <v>100</v>
      </c>
      <c r="L6" s="38">
        <v>99.71</v>
      </c>
      <c r="M6" s="38">
        <v>100</v>
      </c>
      <c r="N6" s="38">
        <v>0</v>
      </c>
      <c r="O6" s="38">
        <v>0</v>
      </c>
      <c r="Q6" s="52">
        <f>(SUM(J6:O6)-SMALL(J6:O6,1)-SMALL(J6:O6,2))/4</f>
        <v>99.927499999999995</v>
      </c>
      <c r="R6" s="53">
        <f>Q6/$Q$15*100</f>
        <v>123.09879686280951</v>
      </c>
    </row>
    <row r="7" spans="1:18" x14ac:dyDescent="0.2">
      <c r="A7" s="3"/>
      <c r="B7" s="37" t="s">
        <v>42</v>
      </c>
      <c r="C7" s="6" t="s">
        <v>8</v>
      </c>
      <c r="D7" s="27" t="s">
        <v>50</v>
      </c>
      <c r="E7" s="27">
        <f ca="1">TODAY()</f>
        <v>46076</v>
      </c>
      <c r="F7" s="6">
        <f ca="1">DATEDIF(D7,E7,"y")</f>
        <v>51</v>
      </c>
      <c r="G7" s="28" t="str">
        <f ca="1">IF(F7&gt;59, "Super Senior", IF(F7&gt;=50, "Senior", IF(F7&gt;=21, " ", IF(F7&gt;=13, "Junior", "Super Junior"))))</f>
        <v>Senior</v>
      </c>
      <c r="H7" s="29"/>
      <c r="J7" s="38">
        <v>61.2</v>
      </c>
      <c r="K7" s="38">
        <v>62.14</v>
      </c>
      <c r="L7" s="38">
        <v>70.540000000000006</v>
      </c>
      <c r="M7" s="38">
        <v>72.040000000000006</v>
      </c>
      <c r="N7" s="38">
        <v>100</v>
      </c>
      <c r="O7" s="38">
        <v>88.27</v>
      </c>
      <c r="Q7" s="52">
        <f>(SUM(J7:O7)-SMALL(J7:O7,1)-SMALL(J7:O7,2))/4</f>
        <v>82.712500000000006</v>
      </c>
      <c r="R7" s="53">
        <f>Q7/$Q$15*100</f>
        <v>101.89196402907241</v>
      </c>
    </row>
    <row r="8" spans="1:18" x14ac:dyDescent="0.2">
      <c r="A8" s="3"/>
      <c r="B8" s="37" t="s">
        <v>38</v>
      </c>
      <c r="C8" s="6" t="s">
        <v>8</v>
      </c>
      <c r="D8" s="27">
        <v>28578</v>
      </c>
      <c r="E8" s="27">
        <f ca="1">TODAY()</f>
        <v>46076</v>
      </c>
      <c r="F8" s="6">
        <f ca="1">DATEDIF(D8,E8,"y")</f>
        <v>47</v>
      </c>
      <c r="G8" s="28" t="str">
        <f ca="1">IF(F8&gt;59, "Super Senior", IF(F8&gt;=50, "Senior", IF(F8&gt;=21, " ", IF(F8&gt;=13, "Junior", "Super Junior"))))</f>
        <v xml:space="preserve"> </v>
      </c>
      <c r="H8" s="29" t="s">
        <v>3</v>
      </c>
      <c r="J8" s="38">
        <v>0</v>
      </c>
      <c r="K8" s="38">
        <v>61.52</v>
      </c>
      <c r="L8" s="38">
        <v>59.68</v>
      </c>
      <c r="M8" s="38">
        <v>55.14</v>
      </c>
      <c r="N8" s="38">
        <v>0</v>
      </c>
      <c r="O8" s="38">
        <v>67.22</v>
      </c>
      <c r="Q8" s="52">
        <f>(SUM(J8:O8)-SMALL(J8:O8,1)-SMALL(J8:O8,2))/4</f>
        <v>60.89</v>
      </c>
      <c r="R8" s="53">
        <f>Q8/$Q$15*100</f>
        <v>75.009239108118095</v>
      </c>
    </row>
    <row r="9" spans="1:18" x14ac:dyDescent="0.2">
      <c r="A9" s="3"/>
      <c r="B9" s="37" t="s">
        <v>58</v>
      </c>
      <c r="C9" s="6" t="s">
        <v>7</v>
      </c>
      <c r="D9" s="27" t="s">
        <v>59</v>
      </c>
      <c r="E9" s="27">
        <f ca="1">TODAY()</f>
        <v>46076</v>
      </c>
      <c r="F9" s="6">
        <f ca="1">DATEDIF(D9,E9,"y")</f>
        <v>44</v>
      </c>
      <c r="G9" s="28" t="str">
        <f ca="1">IF(F9&gt;59, "Super Senior", IF(F9&gt;=50, "Senior", IF(F9&gt;=21, " ", IF(F9&gt;=13, "Junior", "Super Junior"))))</f>
        <v xml:space="preserve"> </v>
      </c>
      <c r="H9" s="28"/>
      <c r="J9" s="38">
        <v>0</v>
      </c>
      <c r="K9" s="38">
        <v>0</v>
      </c>
      <c r="L9" s="38">
        <v>0</v>
      </c>
      <c r="M9" s="38">
        <v>0</v>
      </c>
      <c r="N9" s="38">
        <v>90.4</v>
      </c>
      <c r="O9" s="38">
        <v>100</v>
      </c>
      <c r="Q9" s="52">
        <f>(SUM(J9:O9)-SMALL(J9:O9,1)-SMALL(J9:O9,2))/4</f>
        <v>47.6</v>
      </c>
      <c r="R9" s="53">
        <f>Q9/$Q$15*100</f>
        <v>58.637539522851398</v>
      </c>
    </row>
    <row r="10" spans="1:18" x14ac:dyDescent="0.2">
      <c r="A10" s="3"/>
      <c r="B10" s="37" t="s">
        <v>45</v>
      </c>
      <c r="C10" s="6" t="s">
        <v>8</v>
      </c>
      <c r="D10" s="27" t="s">
        <v>51</v>
      </c>
      <c r="E10" s="27">
        <f ca="1">TODAY()</f>
        <v>46076</v>
      </c>
      <c r="F10" s="6">
        <f ca="1">DATEDIF(D10,E10,"y")</f>
        <v>42</v>
      </c>
      <c r="G10" s="28" t="str">
        <f ca="1">IF(F10&gt;59, "Super Senior", IF(F10&gt;=50, "Senior", IF(F10&gt;=21, " ", IF(F10&gt;=13, "Junior", "Super Junior"))))</f>
        <v xml:space="preserve"> </v>
      </c>
      <c r="H10" s="29"/>
      <c r="J10" s="38">
        <v>0</v>
      </c>
      <c r="K10" s="38">
        <v>0</v>
      </c>
      <c r="L10" s="38">
        <v>100</v>
      </c>
      <c r="M10" s="38">
        <v>0</v>
      </c>
      <c r="N10" s="38">
        <v>0</v>
      </c>
      <c r="O10" s="38">
        <v>0</v>
      </c>
      <c r="Q10" s="52">
        <f>(SUM(J10:O10)-SMALL(J10:O10,1)-SMALL(J10:O10,2))/4</f>
        <v>25</v>
      </c>
      <c r="R10" s="53">
        <f>Q10/$Q$15*100</f>
        <v>30.797027060321113</v>
      </c>
    </row>
    <row r="11" spans="1:18" x14ac:dyDescent="0.2">
      <c r="B11" s="37" t="s">
        <v>47</v>
      </c>
      <c r="C11" s="6" t="s">
        <v>8</v>
      </c>
      <c r="D11" s="27" t="s">
        <v>53</v>
      </c>
      <c r="E11" s="27">
        <f ca="1">TODAY()</f>
        <v>46076</v>
      </c>
      <c r="F11" s="6">
        <f ca="1">DATEDIF(D11,E11,"y")</f>
        <v>50</v>
      </c>
      <c r="G11" s="28" t="str">
        <f ca="1">IF(F11&gt;59, "Super Senior", IF(F11&gt;=50, "Senior", IF(F11&gt;=21, " ", IF(F11&gt;=13, "Junior", "Super Junior"))))</f>
        <v>Senior</v>
      </c>
      <c r="H11" s="29"/>
      <c r="J11" s="38">
        <v>0</v>
      </c>
      <c r="K11" s="38">
        <v>78.16</v>
      </c>
      <c r="L11" s="38">
        <v>0</v>
      </c>
      <c r="M11" s="38">
        <v>0</v>
      </c>
      <c r="N11" s="38">
        <v>0</v>
      </c>
      <c r="O11" s="38">
        <v>0</v>
      </c>
      <c r="Q11" s="52">
        <f>(SUM(J11:O11)-SMALL(J11:O11,1)-SMALL(J11:O11,2))/4</f>
        <v>19.54</v>
      </c>
      <c r="R11" s="53">
        <f>Q11/$Q$15*100</f>
        <v>24.070956350346982</v>
      </c>
    </row>
    <row r="12" spans="1:18" x14ac:dyDescent="0.2">
      <c r="B12" s="37" t="s">
        <v>46</v>
      </c>
      <c r="C12" s="6" t="s">
        <v>8</v>
      </c>
      <c r="D12" s="27" t="s">
        <v>52</v>
      </c>
      <c r="E12" s="27">
        <f ca="1">TODAY()</f>
        <v>46076</v>
      </c>
      <c r="F12" s="6">
        <f ca="1">DATEDIF(D12,E12,"y")</f>
        <v>35</v>
      </c>
      <c r="G12" s="28" t="str">
        <f ca="1">IF(F12&gt;59, "Super Senior", IF(F12&gt;=50, "Senior", IF(F12&gt;=21, " ", IF(F12&gt;=13, "Junior", "Super Junior"))))</f>
        <v xml:space="preserve"> </v>
      </c>
      <c r="H12" s="29"/>
      <c r="J12" s="38">
        <v>56.39</v>
      </c>
      <c r="K12" s="38">
        <v>0</v>
      </c>
      <c r="L12" s="38">
        <v>0</v>
      </c>
      <c r="M12" s="38">
        <v>0</v>
      </c>
      <c r="N12" s="38">
        <v>0</v>
      </c>
      <c r="O12" s="38">
        <v>0</v>
      </c>
      <c r="Q12" s="52">
        <f>(SUM(J12:O12)-SMALL(J12:O12,1)-SMALL(J12:O12,2))/4</f>
        <v>14.0975</v>
      </c>
      <c r="R12" s="53">
        <f>Q12/$Q$15*100</f>
        <v>17.366443559315076</v>
      </c>
    </row>
    <row r="13" spans="1:18" x14ac:dyDescent="0.2">
      <c r="B13" s="37" t="s">
        <v>49</v>
      </c>
      <c r="C13" s="6" t="s">
        <v>8</v>
      </c>
      <c r="D13" s="27" t="s">
        <v>54</v>
      </c>
      <c r="E13" s="27">
        <f ca="1">TODAY()</f>
        <v>46076</v>
      </c>
      <c r="F13" s="6">
        <f ca="1">DATEDIF(D13,E13,"y")</f>
        <v>59</v>
      </c>
      <c r="G13" s="28" t="str">
        <f ca="1">IF(F13&gt;59, "Super Senior", IF(F13&gt;=50, "Senior", IF(F13&gt;=21, " ", IF(F13&gt;=13, "Junior", "Super Junior"))))</f>
        <v>Senior</v>
      </c>
      <c r="H13" s="29"/>
      <c r="J13" s="38">
        <v>0</v>
      </c>
      <c r="K13" s="38">
        <v>0</v>
      </c>
      <c r="L13" s="38">
        <v>0</v>
      </c>
      <c r="M13" s="38">
        <v>52.92</v>
      </c>
      <c r="N13" s="38">
        <v>0</v>
      </c>
      <c r="O13" s="38">
        <v>0</v>
      </c>
      <c r="Q13" s="52">
        <f>(SUM(J13:O13)-SMALL(J13:O13,1)-SMALL(J13:O13,2))/4</f>
        <v>13.23</v>
      </c>
      <c r="R13" s="53">
        <f>Q13/$Q$15*100</f>
        <v>16.297786720321934</v>
      </c>
    </row>
    <row r="14" spans="1:18" ht="18" x14ac:dyDescent="0.2">
      <c r="B14" s="34"/>
      <c r="C14"/>
      <c r="D14"/>
      <c r="E14"/>
      <c r="F14"/>
      <c r="G14"/>
      <c r="H14"/>
      <c r="J14"/>
      <c r="K14"/>
      <c r="L14"/>
      <c r="M14"/>
      <c r="N14"/>
      <c r="O14"/>
      <c r="Q14"/>
      <c r="R14" s="54"/>
    </row>
    <row r="15" spans="1:18" x14ac:dyDescent="0.2">
      <c r="B15" s="31"/>
      <c r="C15" s="31"/>
      <c r="D15" s="31"/>
      <c r="E15" s="31"/>
      <c r="F15" s="31"/>
      <c r="G15" s="31"/>
      <c r="H15" s="31"/>
      <c r="I15" s="31"/>
      <c r="J15" s="58" t="s">
        <v>64</v>
      </c>
      <c r="K15" s="58"/>
      <c r="L15" s="58"/>
      <c r="M15" s="58"/>
      <c r="N15" s="58"/>
      <c r="O15" s="58"/>
      <c r="Q15" s="55" cm="1">
        <f t="array" ref="Q15">AVERAGE(LARGE($Q$6:$Q$13,{1,2,3}))</f>
        <v>81.176666666666662</v>
      </c>
      <c r="R15" s="54"/>
    </row>
    <row r="16" spans="1:18" x14ac:dyDescent="0.2"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Q16" s="56" t="s">
        <v>63</v>
      </c>
      <c r="R16" s="54"/>
    </row>
    <row r="17" spans="2:18" ht="49" customHeight="1" x14ac:dyDescent="0.2">
      <c r="Q17" s="57"/>
      <c r="R17" s="57"/>
    </row>
    <row r="18" spans="2:18" x14ac:dyDescent="0.2"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Q18" s="31"/>
    </row>
    <row r="19" spans="2:18" x14ac:dyDescent="0.2"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Q19" s="32"/>
    </row>
    <row r="20" spans="2:18" x14ac:dyDescent="0.2"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Q20" s="32"/>
    </row>
    <row r="21" spans="2:18" x14ac:dyDescent="0.2"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Q21" s="32"/>
    </row>
    <row r="22" spans="2:18" x14ac:dyDescent="0.2"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Q22" s="32"/>
    </row>
    <row r="23" spans="2:18" x14ac:dyDescent="0.2"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Q23" s="32"/>
    </row>
    <row r="24" spans="2:18" x14ac:dyDescent="0.2">
      <c r="B24" s="31"/>
      <c r="C24"/>
      <c r="D24"/>
      <c r="E24"/>
      <c r="F24"/>
      <c r="G24"/>
      <c r="H24"/>
      <c r="J24"/>
      <c r="K24"/>
      <c r="L24"/>
      <c r="M24"/>
      <c r="N24"/>
      <c r="O24"/>
      <c r="Q24" s="32"/>
    </row>
    <row r="25" spans="2:18" x14ac:dyDescent="0.2">
      <c r="B25" s="32"/>
      <c r="C25"/>
      <c r="D25"/>
      <c r="E25"/>
      <c r="F25"/>
      <c r="G25"/>
      <c r="H25"/>
      <c r="J25"/>
      <c r="K25"/>
      <c r="L25"/>
      <c r="M25"/>
      <c r="N25"/>
      <c r="O25"/>
      <c r="Q25" s="32"/>
    </row>
    <row r="26" spans="2:18" x14ac:dyDescent="0.2">
      <c r="B26" s="32"/>
      <c r="C26"/>
      <c r="D26"/>
      <c r="E26"/>
      <c r="F26"/>
      <c r="G26"/>
      <c r="H26"/>
      <c r="J26"/>
      <c r="K26"/>
      <c r="L26"/>
      <c r="M26"/>
      <c r="N26"/>
      <c r="O26"/>
      <c r="Q26" s="32"/>
    </row>
    <row r="27" spans="2:18" x14ac:dyDescent="0.2">
      <c r="B27" s="32"/>
      <c r="C27"/>
      <c r="D27"/>
      <c r="E27"/>
      <c r="F27"/>
      <c r="G27"/>
      <c r="H27"/>
      <c r="J27"/>
      <c r="K27"/>
      <c r="L27"/>
      <c r="M27"/>
      <c r="N27"/>
      <c r="O27"/>
      <c r="Q27" s="32"/>
    </row>
    <row r="28" spans="2:18" x14ac:dyDescent="0.2">
      <c r="B28" s="32"/>
      <c r="C28"/>
      <c r="D28"/>
      <c r="E28"/>
      <c r="F28"/>
      <c r="G28"/>
      <c r="H28"/>
      <c r="J28"/>
      <c r="K28"/>
      <c r="L28"/>
      <c r="M28"/>
      <c r="N28"/>
      <c r="O28"/>
      <c r="Q28" s="32"/>
    </row>
    <row r="29" spans="2:18" x14ac:dyDescent="0.2">
      <c r="B29" s="32"/>
      <c r="C29"/>
      <c r="D29"/>
      <c r="E29"/>
      <c r="F29"/>
      <c r="G29"/>
      <c r="H29"/>
      <c r="J29"/>
      <c r="K29"/>
      <c r="L29"/>
      <c r="M29"/>
      <c r="N29"/>
      <c r="O29"/>
      <c r="Q29" s="32"/>
    </row>
    <row r="30" spans="2:18" x14ac:dyDescent="0.2">
      <c r="B30" s="32"/>
      <c r="C30"/>
      <c r="D30"/>
      <c r="E30"/>
      <c r="F30"/>
      <c r="G30"/>
      <c r="H30"/>
      <c r="J30"/>
      <c r="K30"/>
      <c r="L30"/>
      <c r="M30"/>
      <c r="N30"/>
      <c r="O30"/>
      <c r="Q30" s="32"/>
    </row>
    <row r="31" spans="2:18" ht="16" x14ac:dyDescent="0.2">
      <c r="B31" s="33"/>
      <c r="C31"/>
      <c r="D31"/>
      <c r="E31"/>
      <c r="F31"/>
      <c r="G31"/>
      <c r="H31"/>
      <c r="J31"/>
      <c r="K31"/>
      <c r="L31"/>
      <c r="M31"/>
      <c r="N31"/>
      <c r="O31"/>
      <c r="Q31" s="32"/>
    </row>
    <row r="32" spans="2:18" x14ac:dyDescent="0.2">
      <c r="B32" s="35"/>
      <c r="C32"/>
      <c r="D32"/>
      <c r="E32"/>
      <c r="F32"/>
      <c r="G32"/>
      <c r="H32"/>
      <c r="J32"/>
      <c r="K32"/>
      <c r="L32"/>
      <c r="M32"/>
      <c r="N32"/>
      <c r="O32"/>
      <c r="Q32"/>
    </row>
    <row r="33" spans="2:17" ht="16" x14ac:dyDescent="0.2">
      <c r="B33" s="33"/>
      <c r="C33"/>
      <c r="D33"/>
      <c r="E33"/>
      <c r="F33"/>
      <c r="G33"/>
      <c r="H33"/>
      <c r="J33"/>
      <c r="K33"/>
      <c r="L33"/>
      <c r="M33"/>
      <c r="N33"/>
      <c r="O33"/>
      <c r="Q33"/>
    </row>
    <row r="34" spans="2:17" x14ac:dyDescent="0.2">
      <c r="Q34"/>
    </row>
    <row r="35" spans="2:17" x14ac:dyDescent="0.2">
      <c r="Q35"/>
    </row>
    <row r="36" spans="2:17" x14ac:dyDescent="0.2">
      <c r="Q36"/>
    </row>
    <row r="37" spans="2:17" x14ac:dyDescent="0.2">
      <c r="Q37"/>
    </row>
    <row r="38" spans="2:17" x14ac:dyDescent="0.2">
      <c r="Q38"/>
    </row>
    <row r="39" spans="2:17" x14ac:dyDescent="0.2">
      <c r="Q39"/>
    </row>
    <row r="40" spans="2:17" x14ac:dyDescent="0.2">
      <c r="Q40"/>
    </row>
    <row r="41" spans="2:17" x14ac:dyDescent="0.2">
      <c r="Q41"/>
    </row>
    <row r="42" spans="2:17" x14ac:dyDescent="0.2">
      <c r="Q42"/>
    </row>
    <row r="43" spans="2:17" x14ac:dyDescent="0.2">
      <c r="Q43"/>
    </row>
    <row r="44" spans="2:17" x14ac:dyDescent="0.2">
      <c r="Q44"/>
    </row>
    <row r="45" spans="2:17" x14ac:dyDescent="0.2">
      <c r="Q45"/>
    </row>
    <row r="46" spans="2:17" x14ac:dyDescent="0.2">
      <c r="Q46"/>
    </row>
  </sheetData>
  <autoFilter ref="B5:R13" xr:uid="{07F236C2-B00A-2743-837C-B94F555AC7DC}">
    <sortState xmlns:xlrd2="http://schemas.microsoft.com/office/spreadsheetml/2017/richdata2" ref="B6:R13">
      <sortCondition descending="1" ref="R5:R13"/>
    </sortState>
  </autoFilter>
  <mergeCells count="7">
    <mergeCell ref="Q17:R17"/>
    <mergeCell ref="J15:O15"/>
    <mergeCell ref="G4:H4"/>
    <mergeCell ref="J2:O2"/>
    <mergeCell ref="Q2:R2"/>
    <mergeCell ref="Q3:Q4"/>
    <mergeCell ref="R3:R4"/>
  </mergeCells>
  <conditionalFormatting sqref="F6:F13">
    <cfRule type="cellIs" dxfId="32" priority="14" operator="lessThan">
      <formula>14</formula>
    </cfRule>
    <cfRule type="cellIs" dxfId="31" priority="15" stopIfTrue="1" operator="greaterThan">
      <formula>59</formula>
    </cfRule>
    <cfRule type="cellIs" dxfId="30" priority="16" stopIfTrue="1" operator="between">
      <formula>50</formula>
      <formula>59</formula>
    </cfRule>
    <cfRule type="cellIs" dxfId="29" priority="17" operator="between">
      <formula>14</formula>
      <formula>21</formula>
    </cfRule>
  </conditionalFormatting>
  <conditionalFormatting sqref="G6:G8 G10:G13">
    <cfRule type="cellIs" dxfId="28" priority="39" operator="equal">
      <formula>"Super Junior"</formula>
    </cfRule>
    <cfRule type="cellIs" dxfId="27" priority="40" stopIfTrue="1" operator="equal">
      <formula>"Super Senior"</formula>
    </cfRule>
    <cfRule type="cellIs" dxfId="26" priority="41" operator="equal">
      <formula>"Senior"</formula>
    </cfRule>
    <cfRule type="cellIs" dxfId="25" priority="42" operator="equal">
      <formula>"Junior"</formula>
    </cfRule>
  </conditionalFormatting>
  <conditionalFormatting sqref="G9:H9">
    <cfRule type="cellIs" dxfId="24" priority="21" operator="equal">
      <formula>"Super Junior"</formula>
    </cfRule>
    <cfRule type="cellIs" dxfId="23" priority="22" stopIfTrue="1" operator="equal">
      <formula>"Super Senior"</formula>
    </cfRule>
    <cfRule type="cellIs" dxfId="22" priority="23" operator="equal">
      <formula>"Senior"</formula>
    </cfRule>
    <cfRule type="cellIs" dxfId="21" priority="24" operator="equal">
      <formula>"Junior"</formula>
    </cfRule>
  </conditionalFormatting>
  <conditionalFormatting sqref="H6:H8 H10:H13">
    <cfRule type="cellIs" dxfId="20" priority="43" operator="equal">
      <formula>"Lady"</formula>
    </cfRule>
  </conditionalFormatting>
  <conditionalFormatting sqref="J6:O13">
    <cfRule type="cellIs" dxfId="19" priority="4" stopIfTrue="1" operator="equal">
      <formula>0</formula>
    </cfRule>
  </conditionalFormatting>
  <conditionalFormatting sqref="M10:N12">
    <cfRule type="cellIs" dxfId="18" priority="7" stopIfTrue="1" operator="equal">
      <formula>0</formula>
    </cfRule>
  </conditionalFormatting>
  <conditionalFormatting sqref="L10:N13">
    <cfRule type="cellIs" dxfId="17" priority="9" stopIfTrue="1" operator="equal">
      <formula>0</formula>
    </cfRule>
  </conditionalFormatting>
  <conditionalFormatting sqref="K10:N12">
    <cfRule type="cellIs" dxfId="16" priority="3" stopIfTrue="1" operator="equal">
      <formula>0</formula>
    </cfRule>
  </conditionalFormatting>
  <conditionalFormatting sqref="R6:R13">
    <cfRule type="cellIs" dxfId="15" priority="1" operator="equal">
      <formula>0</formula>
    </cfRule>
    <cfRule type="cellIs" dxfId="14" priority="2" stopIfTrue="1" operator="lessThan">
      <formula>75</formula>
    </cfRule>
  </conditionalFormatting>
  <hyperlinks>
    <hyperlink ref="C1" r:id="rId1" xr:uid="{68F90A93-E429-494E-8450-850AE05B3E88}"/>
  </hyperlinks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7A846-1699-3542-9A2D-25A7357AA084}">
  <dimension ref="A1:R64"/>
  <sheetViews>
    <sheetView zoomScale="130" zoomScaleNormal="130" workbookViewId="0">
      <selection activeCell="Q13" sqref="Q13:R13"/>
    </sheetView>
  </sheetViews>
  <sheetFormatPr baseColWidth="10" defaultRowHeight="15" x14ac:dyDescent="0.2"/>
  <cols>
    <col min="1" max="1" width="5" customWidth="1"/>
    <col min="2" max="2" width="23.5" style="3" customWidth="1"/>
    <col min="3" max="3" width="8.1640625" style="3" customWidth="1"/>
    <col min="4" max="4" width="11" style="3" customWidth="1"/>
    <col min="5" max="5" width="0.1640625" style="3" customWidth="1"/>
    <col min="6" max="6" width="5.33203125" style="3" customWidth="1"/>
    <col min="7" max="7" width="15.33203125" style="3" customWidth="1"/>
    <col min="8" max="8" width="7" style="3" customWidth="1"/>
    <col min="9" max="9" width="4" customWidth="1"/>
    <col min="10" max="10" width="11.83203125" style="4" customWidth="1"/>
    <col min="11" max="11" width="11.6640625" style="4" customWidth="1"/>
    <col min="12" max="12" width="10.6640625" style="4" customWidth="1"/>
    <col min="13" max="13" width="10.5" style="4" customWidth="1"/>
    <col min="14" max="14" width="11" style="4" customWidth="1"/>
    <col min="15" max="15" width="12.83203125" style="4" customWidth="1"/>
    <col min="16" max="16" width="5.1640625" customWidth="1"/>
    <col min="17" max="17" width="14" style="3" customWidth="1"/>
    <col min="18" max="18" width="12.6640625" style="3" customWidth="1"/>
  </cols>
  <sheetData>
    <row r="1" spans="1:18" x14ac:dyDescent="0.2">
      <c r="C1" s="22" t="s">
        <v>19</v>
      </c>
      <c r="D1" s="22"/>
      <c r="E1" s="22"/>
      <c r="F1" s="22"/>
    </row>
    <row r="2" spans="1:18" ht="32" customHeight="1" x14ac:dyDescent="0.2">
      <c r="B2" s="5" t="s">
        <v>17</v>
      </c>
      <c r="C2" s="7"/>
      <c r="D2" s="7"/>
      <c r="E2" s="7"/>
      <c r="F2" s="7"/>
      <c r="G2" s="5"/>
      <c r="H2" s="5"/>
      <c r="J2" s="43" t="s">
        <v>35</v>
      </c>
      <c r="K2" s="44"/>
      <c r="L2" s="44"/>
      <c r="M2" s="44"/>
      <c r="N2" s="44"/>
      <c r="O2" s="45"/>
      <c r="Q2" s="43" t="s">
        <v>60</v>
      </c>
      <c r="R2" s="45"/>
    </row>
    <row r="3" spans="1:18" ht="15" customHeight="1" x14ac:dyDescent="0.2">
      <c r="J3" s="6">
        <v>2025</v>
      </c>
      <c r="K3" s="6">
        <v>2025</v>
      </c>
      <c r="L3" s="6">
        <v>2025</v>
      </c>
      <c r="M3" s="6">
        <v>2025</v>
      </c>
      <c r="N3" s="46" t="s">
        <v>56</v>
      </c>
      <c r="O3" s="46" t="s">
        <v>57</v>
      </c>
      <c r="Q3" s="47" t="s">
        <v>61</v>
      </c>
      <c r="R3" s="48" t="s">
        <v>62</v>
      </c>
    </row>
    <row r="4" spans="1:18" ht="47" customHeight="1" x14ac:dyDescent="0.2">
      <c r="B4" s="25" t="s">
        <v>0</v>
      </c>
      <c r="C4" s="26" t="s">
        <v>6</v>
      </c>
      <c r="D4" s="26" t="s">
        <v>33</v>
      </c>
      <c r="E4" s="26" t="s">
        <v>34</v>
      </c>
      <c r="F4" s="26" t="s">
        <v>36</v>
      </c>
      <c r="G4" s="40" t="s">
        <v>2</v>
      </c>
      <c r="H4" s="40"/>
      <c r="J4" s="39" t="s">
        <v>43</v>
      </c>
      <c r="K4" s="39" t="s">
        <v>32</v>
      </c>
      <c r="L4" s="39" t="s">
        <v>39</v>
      </c>
      <c r="M4" s="39" t="s">
        <v>44</v>
      </c>
      <c r="N4" s="30" t="s">
        <v>39</v>
      </c>
      <c r="O4" s="30" t="s">
        <v>23</v>
      </c>
      <c r="P4" s="14"/>
      <c r="Q4" s="49"/>
      <c r="R4" s="50"/>
    </row>
    <row r="5" spans="1:18" s="1" customFormat="1" ht="17" customHeight="1" x14ac:dyDescent="0.2">
      <c r="B5" s="8"/>
      <c r="C5" s="9"/>
      <c r="D5" s="9"/>
      <c r="E5" s="9"/>
      <c r="F5" s="9"/>
      <c r="G5" s="23"/>
      <c r="H5" s="24"/>
      <c r="J5" s="10">
        <v>45816</v>
      </c>
      <c r="K5" s="10">
        <v>45865</v>
      </c>
      <c r="L5" s="10">
        <v>45893</v>
      </c>
      <c r="M5" s="10">
        <v>45907</v>
      </c>
      <c r="N5" s="10">
        <v>46047</v>
      </c>
      <c r="O5" s="10">
        <v>46068</v>
      </c>
      <c r="Q5" s="51"/>
      <c r="R5" s="23"/>
    </row>
    <row r="6" spans="1:18" x14ac:dyDescent="0.2">
      <c r="A6" s="3"/>
      <c r="B6" s="2" t="s">
        <v>48</v>
      </c>
      <c r="C6" s="6" t="s">
        <v>8</v>
      </c>
      <c r="D6" s="27" t="s">
        <v>55</v>
      </c>
      <c r="E6" s="27">
        <f ca="1">TODAY()</f>
        <v>46076</v>
      </c>
      <c r="F6" s="6">
        <f ca="1">DATEDIF(D6,E6,"y")</f>
        <v>60</v>
      </c>
      <c r="G6" s="28" t="str">
        <f ca="1">IF(F6&gt;59, "Super Senior", IF(F6&gt;=50, "Senior", IF(F6&gt;=21, " ", IF(F6&gt;=13, "Junior", "Super Junior"))))</f>
        <v>Super Senior</v>
      </c>
      <c r="H6" s="29"/>
      <c r="J6" s="38">
        <v>0</v>
      </c>
      <c r="K6" s="6">
        <v>100</v>
      </c>
      <c r="L6" s="38">
        <v>0</v>
      </c>
      <c r="M6" s="6">
        <v>100</v>
      </c>
      <c r="N6" s="6">
        <v>100</v>
      </c>
      <c r="O6" s="38">
        <v>0</v>
      </c>
      <c r="Q6" s="52">
        <f>(SUM(J6:O6)-SMALL(J6:O6,1)-SMALL(J6:O6,2))/4</f>
        <v>75</v>
      </c>
      <c r="R6" s="53">
        <f>Q6/$Q$11*100</f>
        <v>225.78460149017837</v>
      </c>
    </row>
    <row r="7" spans="1:18" x14ac:dyDescent="0.2">
      <c r="A7" s="3"/>
      <c r="B7" s="2" t="s">
        <v>1</v>
      </c>
      <c r="C7" s="27" t="s">
        <v>37</v>
      </c>
      <c r="D7" s="27">
        <v>25841</v>
      </c>
      <c r="E7" s="27">
        <f ca="1">TODAY()</f>
        <v>46076</v>
      </c>
      <c r="F7" s="6">
        <f ca="1">DATEDIF(D7,E7,"y")</f>
        <v>55</v>
      </c>
      <c r="G7" s="28" t="str">
        <f ca="1">IF(F7&gt;59, "Super Senior", IF(F7&gt;=50, "Senior", IF(F7&gt;=21, " ", IF(F7&gt;=13, "Junior", "Super Junior"))))</f>
        <v>Senior</v>
      </c>
      <c r="H7" s="29"/>
      <c r="J7" s="38">
        <v>0</v>
      </c>
      <c r="K7" s="38">
        <v>0</v>
      </c>
      <c r="L7" s="38">
        <v>0</v>
      </c>
      <c r="M7" s="6">
        <v>98.61</v>
      </c>
      <c r="N7" s="38">
        <v>0</v>
      </c>
      <c r="O7" s="38">
        <v>0</v>
      </c>
      <c r="Q7" s="52">
        <f t="shared" ref="Q7:Q9" si="0">(SUM(J7:O7)-SMALL(J7:O7,1)-SMALL(J7:O7,2))/4</f>
        <v>24.6525</v>
      </c>
      <c r="R7" s="53">
        <f>Q7/$Q$11*100</f>
        <v>74.215398509821625</v>
      </c>
    </row>
    <row r="8" spans="1:18" x14ac:dyDescent="0.2">
      <c r="A8" s="3"/>
      <c r="B8" s="2" t="s">
        <v>4</v>
      </c>
      <c r="C8" s="6" t="s">
        <v>8</v>
      </c>
      <c r="D8" s="27">
        <v>27254</v>
      </c>
      <c r="E8" s="27">
        <f ca="1">TODAY()</f>
        <v>46076</v>
      </c>
      <c r="F8" s="6">
        <f ca="1">DATEDIF(D8,E8,"y")</f>
        <v>51</v>
      </c>
      <c r="G8" s="28" t="str">
        <f ca="1">IF(F8&gt;59, "Super Senior", IF(F8&gt;=50, "Senior", IF(F8&gt;=21, " ", IF(F8&gt;=13, "Junior", "Super Junior"))))</f>
        <v>Senior</v>
      </c>
      <c r="H8" s="29"/>
      <c r="J8" s="38">
        <v>0</v>
      </c>
      <c r="K8" s="38">
        <v>0</v>
      </c>
      <c r="L8" s="38">
        <v>0</v>
      </c>
      <c r="M8" s="38">
        <v>0</v>
      </c>
      <c r="N8" s="38">
        <v>0</v>
      </c>
      <c r="O8" s="38">
        <v>0</v>
      </c>
      <c r="Q8" s="52">
        <f t="shared" si="0"/>
        <v>0</v>
      </c>
      <c r="R8" s="53">
        <f>Q8/$Q$11*100</f>
        <v>0</v>
      </c>
    </row>
    <row r="9" spans="1:18" x14ac:dyDescent="0.2">
      <c r="A9" s="3"/>
      <c r="B9" s="2" t="s">
        <v>5</v>
      </c>
      <c r="C9" s="6" t="s">
        <v>8</v>
      </c>
      <c r="D9" s="27">
        <v>27310</v>
      </c>
      <c r="E9" s="27">
        <f ca="1">TODAY()</f>
        <v>46076</v>
      </c>
      <c r="F9" s="6">
        <f ca="1">DATEDIF(D9,E9,"y")</f>
        <v>51</v>
      </c>
      <c r="G9" s="28" t="str">
        <f ca="1">IF(F9&gt;59, "Super Senior", IF(F9&gt;=50, "Senior", IF(F9&gt;=21, " ", IF(F9&gt;=13, "Junior", "Super Junior"))))</f>
        <v>Senior</v>
      </c>
      <c r="H9" s="29"/>
      <c r="J9" s="38">
        <v>0</v>
      </c>
      <c r="K9" s="38">
        <v>0</v>
      </c>
      <c r="L9" s="38">
        <v>0</v>
      </c>
      <c r="M9" s="38">
        <v>0</v>
      </c>
      <c r="N9" s="38">
        <v>0</v>
      </c>
      <c r="O9" s="38">
        <v>0</v>
      </c>
      <c r="Q9" s="52">
        <f t="shared" si="0"/>
        <v>0</v>
      </c>
      <c r="R9" s="53">
        <f>Q9/$Q$11*100</f>
        <v>0</v>
      </c>
    </row>
    <row r="10" spans="1:18" x14ac:dyDescent="0.2">
      <c r="O10" s="3"/>
      <c r="Q10"/>
      <c r="R10" s="54"/>
    </row>
    <row r="11" spans="1:18" x14ac:dyDescent="0.2">
      <c r="J11" s="58" t="s">
        <v>64</v>
      </c>
      <c r="K11" s="58"/>
      <c r="L11" s="58"/>
      <c r="M11" s="58"/>
      <c r="N11" s="58"/>
      <c r="O11" s="58"/>
      <c r="Q11" s="55" cm="1">
        <f t="array" ref="Q11">AVERAGE(LARGE($Q$6:$Q$9,{1,2,3}))</f>
        <v>33.217500000000001</v>
      </c>
      <c r="R11" s="54"/>
    </row>
    <row r="12" spans="1:18" x14ac:dyDescent="0.2">
      <c r="O12" s="3"/>
      <c r="Q12" s="56" t="s">
        <v>63</v>
      </c>
      <c r="R12" s="54"/>
    </row>
    <row r="13" spans="1:18" ht="54" customHeight="1" x14ac:dyDescent="0.2">
      <c r="O13" s="3"/>
      <c r="Q13" s="57"/>
      <c r="R13" s="57"/>
    </row>
    <row r="14" spans="1:18" x14ac:dyDescent="0.2">
      <c r="O14" s="3"/>
      <c r="Q14" s="31"/>
    </row>
    <row r="15" spans="1:18" x14ac:dyDescent="0.2">
      <c r="O15" s="3"/>
      <c r="Q15" s="32"/>
    </row>
    <row r="16" spans="1:18" x14ac:dyDescent="0.2">
      <c r="O16" s="3"/>
      <c r="Q16" s="32"/>
    </row>
    <row r="17" spans="15:17" x14ac:dyDescent="0.2">
      <c r="O17" s="3"/>
      <c r="Q17" s="32"/>
    </row>
    <row r="18" spans="15:17" x14ac:dyDescent="0.2">
      <c r="O18" s="3"/>
      <c r="Q18" s="32"/>
    </row>
    <row r="19" spans="15:17" x14ac:dyDescent="0.2">
      <c r="O19" s="3"/>
      <c r="Q19" s="32"/>
    </row>
    <row r="20" spans="15:17" x14ac:dyDescent="0.2">
      <c r="O20" s="3"/>
      <c r="Q20" s="32"/>
    </row>
    <row r="21" spans="15:17" x14ac:dyDescent="0.2">
      <c r="O21" s="3"/>
      <c r="Q21" s="32"/>
    </row>
    <row r="22" spans="15:17" x14ac:dyDescent="0.2">
      <c r="O22" s="3"/>
      <c r="Q22" s="32"/>
    </row>
    <row r="23" spans="15:17" x14ac:dyDescent="0.2">
      <c r="O23" s="3"/>
      <c r="Q23" s="32"/>
    </row>
    <row r="24" spans="15:17" x14ac:dyDescent="0.2">
      <c r="O24"/>
      <c r="Q24" s="32"/>
    </row>
    <row r="25" spans="15:17" x14ac:dyDescent="0.2">
      <c r="O25" s="3"/>
      <c r="Q25" s="32"/>
    </row>
    <row r="26" spans="15:17" x14ac:dyDescent="0.2">
      <c r="Q26" s="32"/>
    </row>
    <row r="27" spans="15:17" x14ac:dyDescent="0.2">
      <c r="Q27" s="32"/>
    </row>
    <row r="28" spans="15:17" x14ac:dyDescent="0.2">
      <c r="Q28"/>
    </row>
    <row r="29" spans="15:17" x14ac:dyDescent="0.2">
      <c r="Q29"/>
    </row>
    <row r="30" spans="15:17" x14ac:dyDescent="0.2">
      <c r="Q30"/>
    </row>
    <row r="31" spans="15:17" x14ac:dyDescent="0.2">
      <c r="Q31"/>
    </row>
    <row r="32" spans="15:17" x14ac:dyDescent="0.2">
      <c r="O32"/>
      <c r="Q32"/>
    </row>
    <row r="33" spans="15:17" x14ac:dyDescent="0.2">
      <c r="O33"/>
      <c r="Q33"/>
    </row>
    <row r="34" spans="15:17" x14ac:dyDescent="0.2">
      <c r="O34"/>
      <c r="Q34"/>
    </row>
    <row r="35" spans="15:17" x14ac:dyDescent="0.2">
      <c r="O35" s="31"/>
      <c r="Q35"/>
    </row>
    <row r="36" spans="15:17" x14ac:dyDescent="0.2">
      <c r="O36" s="31"/>
      <c r="Q36"/>
    </row>
    <row r="37" spans="15:17" x14ac:dyDescent="0.2">
      <c r="O37" s="32"/>
      <c r="Q37"/>
    </row>
    <row r="38" spans="15:17" x14ac:dyDescent="0.2">
      <c r="O38" s="32"/>
      <c r="Q38"/>
    </row>
    <row r="39" spans="15:17" x14ac:dyDescent="0.2">
      <c r="O39" s="32"/>
      <c r="Q39"/>
    </row>
    <row r="40" spans="15:17" x14ac:dyDescent="0.2">
      <c r="O40" s="32"/>
      <c r="Q40"/>
    </row>
    <row r="41" spans="15:17" x14ac:dyDescent="0.2">
      <c r="O41" s="32"/>
      <c r="Q41"/>
    </row>
    <row r="42" spans="15:17" x14ac:dyDescent="0.2">
      <c r="O42" s="32"/>
      <c r="Q42"/>
    </row>
    <row r="43" spans="15:17" x14ac:dyDescent="0.2">
      <c r="O43" s="32"/>
    </row>
    <row r="44" spans="15:17" x14ac:dyDescent="0.2">
      <c r="O44" s="32"/>
    </row>
    <row r="45" spans="15:17" x14ac:dyDescent="0.2">
      <c r="O45" s="32"/>
    </row>
    <row r="46" spans="15:17" x14ac:dyDescent="0.2">
      <c r="O46" s="32"/>
    </row>
    <row r="47" spans="15:17" x14ac:dyDescent="0.2">
      <c r="O47" s="32"/>
    </row>
    <row r="48" spans="15:17" x14ac:dyDescent="0.2">
      <c r="O48" s="32"/>
    </row>
    <row r="49" spans="15:15" x14ac:dyDescent="0.2">
      <c r="O49" s="32"/>
    </row>
    <row r="50" spans="15:15" x14ac:dyDescent="0.2">
      <c r="O50"/>
    </row>
    <row r="51" spans="15:15" x14ac:dyDescent="0.2">
      <c r="O51"/>
    </row>
    <row r="52" spans="15:15" x14ac:dyDescent="0.2">
      <c r="O52"/>
    </row>
    <row r="53" spans="15:15" x14ac:dyDescent="0.2">
      <c r="O53"/>
    </row>
    <row r="54" spans="15:15" x14ac:dyDescent="0.2">
      <c r="O54"/>
    </row>
    <row r="55" spans="15:15" x14ac:dyDescent="0.2">
      <c r="O55"/>
    </row>
    <row r="56" spans="15:15" x14ac:dyDescent="0.2">
      <c r="O56"/>
    </row>
    <row r="57" spans="15:15" x14ac:dyDescent="0.2">
      <c r="O57"/>
    </row>
    <row r="58" spans="15:15" x14ac:dyDescent="0.2">
      <c r="O58"/>
    </row>
    <row r="59" spans="15:15" x14ac:dyDescent="0.2">
      <c r="O59"/>
    </row>
    <row r="60" spans="15:15" x14ac:dyDescent="0.2">
      <c r="O60"/>
    </row>
    <row r="61" spans="15:15" x14ac:dyDescent="0.2">
      <c r="O61"/>
    </row>
    <row r="62" spans="15:15" x14ac:dyDescent="0.2">
      <c r="O62"/>
    </row>
    <row r="63" spans="15:15" x14ac:dyDescent="0.2">
      <c r="O63"/>
    </row>
    <row r="64" spans="15:15" x14ac:dyDescent="0.2">
      <c r="O64"/>
    </row>
  </sheetData>
  <autoFilter ref="B5:R9" xr:uid="{8537A846-1699-3542-9A2D-25A7357AA084}"/>
  <mergeCells count="7">
    <mergeCell ref="Q13:R13"/>
    <mergeCell ref="J11:O11"/>
    <mergeCell ref="G4:H4"/>
    <mergeCell ref="J2:O2"/>
    <mergeCell ref="Q2:R2"/>
    <mergeCell ref="Q3:Q4"/>
    <mergeCell ref="R3:R4"/>
  </mergeCells>
  <conditionalFormatting sqref="F6:F9">
    <cfRule type="cellIs" dxfId="13" priority="19" operator="lessThan">
      <formula>14</formula>
    </cfRule>
    <cfRule type="cellIs" dxfId="12" priority="20" stopIfTrue="1" operator="greaterThan">
      <formula>59</formula>
    </cfRule>
    <cfRule type="cellIs" dxfId="11" priority="21" stopIfTrue="1" operator="between">
      <formula>50</formula>
      <formula>59</formula>
    </cfRule>
    <cfRule type="cellIs" dxfId="10" priority="22" operator="between">
      <formula>14</formula>
      <formula>21</formula>
    </cfRule>
  </conditionalFormatting>
  <conditionalFormatting sqref="G6:G9">
    <cfRule type="cellIs" dxfId="9" priority="14" operator="equal">
      <formula>"Super Junior"</formula>
    </cfRule>
    <cfRule type="cellIs" dxfId="8" priority="15" stopIfTrue="1" operator="equal">
      <formula>"Super Senior"</formula>
    </cfRule>
    <cfRule type="cellIs" dxfId="7" priority="16" operator="equal">
      <formula>"Senior"</formula>
    </cfRule>
    <cfRule type="cellIs" dxfId="6" priority="17" operator="equal">
      <formula>"Junior"</formula>
    </cfRule>
  </conditionalFormatting>
  <conditionalFormatting sqref="H6:H9">
    <cfRule type="cellIs" dxfId="5" priority="18" operator="equal">
      <formula>"Lady"</formula>
    </cfRule>
  </conditionalFormatting>
  <conditionalFormatting sqref="J6:O9">
    <cfRule type="cellIs" dxfId="4" priority="8" stopIfTrue="1" operator="equal">
      <formula>0</formula>
    </cfRule>
  </conditionalFormatting>
  <conditionalFormatting sqref="N7:N9">
    <cfRule type="cellIs" dxfId="3" priority="7" stopIfTrue="1" operator="equal">
      <formula>0</formula>
    </cfRule>
  </conditionalFormatting>
  <conditionalFormatting sqref="M7:N7">
    <cfRule type="cellIs" dxfId="2" priority="9" stopIfTrue="1" operator="equal">
      <formula>0</formula>
    </cfRule>
  </conditionalFormatting>
  <conditionalFormatting sqref="R6:R9">
    <cfRule type="cellIs" dxfId="1" priority="1" operator="equal">
      <formula>0</formula>
    </cfRule>
    <cfRule type="cellIs" dxfId="0" priority="2" stopIfTrue="1" operator="lessThan">
      <formula>75</formula>
    </cfRule>
  </conditionalFormatting>
  <hyperlinks>
    <hyperlink ref="C1" r:id="rId1" xr:uid="{335B73F9-78DE-0044-84B1-37F3DCEA8794}"/>
  </hyperlinks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0BDC1-AED5-E248-B904-780EB4E1493F}">
  <dimension ref="B2:G19"/>
  <sheetViews>
    <sheetView topLeftCell="A3" zoomScale="130" zoomScaleNormal="130" workbookViewId="0">
      <selection activeCell="L9" sqref="L9"/>
    </sheetView>
  </sheetViews>
  <sheetFormatPr baseColWidth="10" defaultRowHeight="15" x14ac:dyDescent="0.2"/>
  <cols>
    <col min="1" max="1" width="5" customWidth="1"/>
    <col min="2" max="2" width="29.1640625" style="11" customWidth="1"/>
    <col min="3" max="3" width="27.5" style="11" customWidth="1"/>
    <col min="4" max="4" width="19.5" style="11" customWidth="1"/>
    <col min="5" max="5" width="18.33203125" style="11" customWidth="1"/>
    <col min="6" max="6" width="20.5" style="11" customWidth="1"/>
    <col min="7" max="7" width="21.1640625" style="11" customWidth="1"/>
    <col min="8" max="8" width="4.33203125" customWidth="1"/>
    <col min="9" max="9" width="12.5" customWidth="1"/>
    <col min="10" max="10" width="13.33203125" customWidth="1"/>
  </cols>
  <sheetData>
    <row r="2" spans="2:7" s="14" customFormat="1" ht="59" customHeight="1" x14ac:dyDescent="0.55000000000000004">
      <c r="B2" s="16" t="s">
        <v>16</v>
      </c>
      <c r="C2" s="13"/>
      <c r="D2" s="18"/>
      <c r="E2" s="18"/>
      <c r="F2" s="18"/>
      <c r="G2" s="18"/>
    </row>
    <row r="3" spans="2:7" ht="49" customHeight="1" x14ac:dyDescent="0.35">
      <c r="B3" s="15">
        <v>2024</v>
      </c>
    </row>
    <row r="4" spans="2:7" ht="25" customHeight="1" thickBot="1" x14ac:dyDescent="0.25">
      <c r="B4" s="12" t="s">
        <v>13</v>
      </c>
      <c r="C4" s="12" t="s">
        <v>12</v>
      </c>
      <c r="D4" s="12"/>
      <c r="E4" s="12"/>
      <c r="F4" s="12"/>
      <c r="G4" s="12"/>
    </row>
    <row r="5" spans="2:7" ht="25" customHeight="1" thickTop="1" x14ac:dyDescent="0.2">
      <c r="B5" s="41" t="s">
        <v>41</v>
      </c>
      <c r="C5" s="17" t="s">
        <v>17</v>
      </c>
      <c r="D5" s="19" t="s">
        <v>25</v>
      </c>
      <c r="E5" s="19" t="s">
        <v>30</v>
      </c>
      <c r="F5" s="19" t="s">
        <v>40</v>
      </c>
      <c r="G5" s="19" t="s">
        <v>31</v>
      </c>
    </row>
    <row r="6" spans="2:7" ht="25" customHeight="1" thickBot="1" x14ac:dyDescent="0.25">
      <c r="B6" s="42"/>
      <c r="C6" s="21" t="s">
        <v>18</v>
      </c>
      <c r="D6" s="20"/>
      <c r="E6" s="20"/>
      <c r="F6" s="20"/>
      <c r="G6" s="20"/>
    </row>
    <row r="7" spans="2:7" ht="25" customHeight="1" thickTop="1" x14ac:dyDescent="0.2">
      <c r="B7" s="41"/>
      <c r="C7" s="17" t="s">
        <v>17</v>
      </c>
      <c r="D7" s="19"/>
      <c r="E7" s="19"/>
      <c r="F7" s="19"/>
      <c r="G7" s="19"/>
    </row>
    <row r="8" spans="2:7" ht="25" customHeight="1" x14ac:dyDescent="0.2">
      <c r="B8" s="42"/>
      <c r="C8" s="21" t="s">
        <v>18</v>
      </c>
      <c r="D8" s="20"/>
      <c r="E8" s="20"/>
      <c r="F8" s="20"/>
      <c r="G8" s="20"/>
    </row>
    <row r="9" spans="2:7" ht="49" customHeight="1" x14ac:dyDescent="0.35">
      <c r="B9" s="15">
        <v>2023</v>
      </c>
    </row>
    <row r="10" spans="2:7" ht="25" customHeight="1" thickBot="1" x14ac:dyDescent="0.25">
      <c r="B10" s="12" t="s">
        <v>13</v>
      </c>
      <c r="C10" s="12" t="s">
        <v>12</v>
      </c>
      <c r="D10" s="12" t="s">
        <v>11</v>
      </c>
      <c r="E10" s="12" t="s">
        <v>10</v>
      </c>
      <c r="F10" s="12" t="s">
        <v>9</v>
      </c>
      <c r="G10" s="12" t="s">
        <v>14</v>
      </c>
    </row>
    <row r="11" spans="2:7" ht="25" customHeight="1" thickTop="1" x14ac:dyDescent="0.2">
      <c r="B11" s="41" t="s">
        <v>29</v>
      </c>
      <c r="C11" s="17" t="s">
        <v>17</v>
      </c>
      <c r="D11" s="19" t="s">
        <v>25</v>
      </c>
      <c r="E11" s="19" t="s">
        <v>30</v>
      </c>
      <c r="F11" s="19" t="s">
        <v>31</v>
      </c>
      <c r="G11" s="19"/>
    </row>
    <row r="12" spans="2:7" ht="25" customHeight="1" thickBot="1" x14ac:dyDescent="0.25">
      <c r="B12" s="42"/>
      <c r="C12" s="21" t="s">
        <v>18</v>
      </c>
      <c r="D12" s="20"/>
      <c r="E12" s="20"/>
      <c r="F12" s="20"/>
      <c r="G12" s="20"/>
    </row>
    <row r="13" spans="2:7" ht="25" customHeight="1" thickTop="1" x14ac:dyDescent="0.2">
      <c r="B13" s="41" t="s">
        <v>28</v>
      </c>
      <c r="C13" s="17" t="s">
        <v>17</v>
      </c>
      <c r="D13" s="19" t="s">
        <v>25</v>
      </c>
      <c r="E13" s="19" t="s">
        <v>26</v>
      </c>
      <c r="F13" s="19" t="s">
        <v>21</v>
      </c>
      <c r="G13" s="19" t="s">
        <v>27</v>
      </c>
    </row>
    <row r="14" spans="2:7" ht="25" customHeight="1" x14ac:dyDescent="0.2">
      <c r="B14" s="42"/>
      <c r="C14" s="21" t="s">
        <v>18</v>
      </c>
      <c r="D14" s="20"/>
      <c r="E14" s="20"/>
      <c r="F14" s="20"/>
      <c r="G14" s="20"/>
    </row>
    <row r="16" spans="2:7" ht="49" customHeight="1" x14ac:dyDescent="0.35">
      <c r="B16" s="15">
        <v>2022</v>
      </c>
    </row>
    <row r="17" spans="2:7" ht="25" customHeight="1" thickBot="1" x14ac:dyDescent="0.25">
      <c r="B17" s="12" t="s">
        <v>13</v>
      </c>
      <c r="C17" s="12" t="s">
        <v>12</v>
      </c>
      <c r="D17" s="12" t="s">
        <v>11</v>
      </c>
      <c r="E17" s="12" t="s">
        <v>10</v>
      </c>
      <c r="F17" s="12" t="s">
        <v>9</v>
      </c>
      <c r="G17" s="12" t="s">
        <v>14</v>
      </c>
    </row>
    <row r="18" spans="2:7" ht="25" customHeight="1" thickTop="1" x14ac:dyDescent="0.2">
      <c r="B18" s="41" t="s">
        <v>15</v>
      </c>
      <c r="C18" s="17" t="s">
        <v>17</v>
      </c>
      <c r="D18" s="19" t="s">
        <v>20</v>
      </c>
      <c r="E18" s="19" t="s">
        <v>21</v>
      </c>
      <c r="F18" s="19" t="s">
        <v>22</v>
      </c>
      <c r="G18" s="19"/>
    </row>
    <row r="19" spans="2:7" ht="25" customHeight="1" x14ac:dyDescent="0.2">
      <c r="B19" s="42"/>
      <c r="C19" s="21" t="s">
        <v>18</v>
      </c>
      <c r="D19" s="20"/>
      <c r="E19" s="20"/>
      <c r="F19" s="20"/>
      <c r="G19" s="20"/>
    </row>
  </sheetData>
  <mergeCells count="5">
    <mergeCell ref="B13:B14"/>
    <mergeCell ref="B18:B19"/>
    <mergeCell ref="B11:B12"/>
    <mergeCell ref="B5:B6"/>
    <mergeCell ref="B7:B8"/>
  </mergeCells>
  <phoneticPr fontId="8" type="noConversion"/>
  <pageMargins left="0.31565656565656564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OPTICS</vt:lpstr>
      <vt:lpstr>IRONS</vt:lpstr>
      <vt:lpstr>TEAMS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Teri Affleck</dc:creator>
  <cp:lastModifiedBy>Microsoft Office User</cp:lastModifiedBy>
  <cp:lastPrinted>2022-05-23T10:00:10Z</cp:lastPrinted>
  <dcterms:created xsi:type="dcterms:W3CDTF">2020-02-10T06:05:03Z</dcterms:created>
  <dcterms:modified xsi:type="dcterms:W3CDTF">2026-02-23T11:16:41Z</dcterms:modified>
</cp:coreProperties>
</file>