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/>
  <mc:AlternateContent xmlns:mc="http://schemas.openxmlformats.org/markup-compatibility/2006">
    <mc:Choice Requires="x15">
      <x15ac:absPath xmlns:x15ac="http://schemas.microsoft.com/office/spreadsheetml/2010/11/ac" url="/Users/tracybowley/Dropbox/KZNPSA/Teams:Logs:Colours/"/>
    </mc:Choice>
  </mc:AlternateContent>
  <xr:revisionPtr revIDLastSave="0" documentId="13_ncr:1_{4D74792D-ECC1-974F-8D8E-8DCE05140A2E}" xr6:coauthVersionLast="47" xr6:coauthVersionMax="47" xr10:uidLastSave="{00000000-0000-0000-0000-000000000000}"/>
  <bookViews>
    <workbookView xWindow="-37440" yWindow="180" windowWidth="36900" windowHeight="20060" xr2:uid="{00000000-000D-0000-FFFF-FFFF00000000}"/>
  </bookViews>
  <sheets>
    <sheet name="STANDARD" sheetId="6" r:id="rId1"/>
    <sheet name="OPEN" sheetId="9" r:id="rId2"/>
    <sheet name="MANUAL" sheetId="10" r:id="rId3"/>
    <sheet name="MODIFIED" sheetId="11" r:id="rId4"/>
    <sheet name="TEAMS" sheetId="8" r:id="rId5"/>
  </sheets>
  <definedNames>
    <definedName name="_xlnm._FilterDatabase" localSheetId="2">MANUAL!$B$5:$L$12</definedName>
    <definedName name="_xlnm._FilterDatabase" localSheetId="3">MODIFIED!$B$5:$L$8</definedName>
    <definedName name="_xlnm._FilterDatabase" localSheetId="1" hidden="1">OPEN!$B$5:$O$15</definedName>
    <definedName name="_xlnm._FilterDatabase" localSheetId="0">STANDARD!$B$5:$L$19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0" i="11" l="1"/>
  <c r="N9" i="11"/>
  <c r="N8" i="11"/>
  <c r="N7" i="11"/>
  <c r="N6" i="11"/>
  <c r="N12" i="11" s="1" a="1"/>
  <c r="N12" i="11" s="1"/>
  <c r="N15" i="10"/>
  <c r="N14" i="10"/>
  <c r="N13" i="10"/>
  <c r="N12" i="10"/>
  <c r="N11" i="10"/>
  <c r="N10" i="10"/>
  <c r="N9" i="10"/>
  <c r="N8" i="10"/>
  <c r="N7" i="10"/>
  <c r="N6" i="10"/>
  <c r="N17" i="10" s="1" a="1"/>
  <c r="N17" i="10" s="1"/>
  <c r="N12" i="9"/>
  <c r="N15" i="9"/>
  <c r="N14" i="9"/>
  <c r="N9" i="9"/>
  <c r="N13" i="9"/>
  <c r="N11" i="9"/>
  <c r="N10" i="9"/>
  <c r="N8" i="9"/>
  <c r="N7" i="9"/>
  <c r="N6" i="9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E9" i="9"/>
  <c r="F9" i="9" s="1"/>
  <c r="G9" i="9" s="1"/>
  <c r="E10" i="11"/>
  <c r="F10" i="11" s="1"/>
  <c r="G10" i="11" s="1"/>
  <c r="E14" i="6"/>
  <c r="F14" i="6" s="1"/>
  <c r="G14" i="6" s="1"/>
  <c r="E8" i="11"/>
  <c r="F8" i="11" s="1"/>
  <c r="G8" i="11" s="1"/>
  <c r="E14" i="10"/>
  <c r="F14" i="10" s="1"/>
  <c r="G14" i="10" s="1"/>
  <c r="O8" i="11" l="1"/>
  <c r="O9" i="11"/>
  <c r="O10" i="11"/>
  <c r="O7" i="11"/>
  <c r="O6" i="11"/>
  <c r="O8" i="10"/>
  <c r="O9" i="10"/>
  <c r="O11" i="10"/>
  <c r="O12" i="10"/>
  <c r="O13" i="10"/>
  <c r="O10" i="10"/>
  <c r="O6" i="10"/>
  <c r="O14" i="10"/>
  <c r="O7" i="10"/>
  <c r="O15" i="10"/>
  <c r="N17" i="9" a="1"/>
  <c r="N17" i="9" s="1"/>
  <c r="O12" i="9" s="1"/>
  <c r="N24" i="6" a="1"/>
  <c r="N24" i="6" s="1"/>
  <c r="O12" i="6" s="1"/>
  <c r="E11" i="10"/>
  <c r="F11" i="10" s="1"/>
  <c r="G11" i="10" s="1"/>
  <c r="E14" i="9"/>
  <c r="F14" i="9" s="1"/>
  <c r="G14" i="9" s="1"/>
  <c r="O8" i="9" l="1"/>
  <c r="O9" i="9"/>
  <c r="O11" i="9"/>
  <c r="O14" i="9"/>
  <c r="O13" i="9"/>
  <c r="O7" i="9"/>
  <c r="O10" i="9"/>
  <c r="O6" i="9"/>
  <c r="O15" i="9"/>
  <c r="O17" i="6"/>
  <c r="O10" i="6"/>
  <c r="O18" i="6"/>
  <c r="O19" i="6"/>
  <c r="O8" i="6"/>
  <c r="O15" i="6"/>
  <c r="O11" i="6"/>
  <c r="O14" i="6"/>
  <c r="O22" i="6"/>
  <c r="O7" i="6"/>
  <c r="O13" i="6"/>
  <c r="O20" i="6"/>
  <c r="O21" i="6"/>
  <c r="O16" i="6"/>
  <c r="O6" i="6"/>
  <c r="O9" i="6"/>
  <c r="E7" i="11"/>
  <c r="F7" i="11" s="1"/>
  <c r="G7" i="11" s="1"/>
  <c r="E6" i="11"/>
  <c r="F6" i="11" s="1"/>
  <c r="G6" i="11" s="1"/>
  <c r="E9" i="11"/>
  <c r="F9" i="11" s="1"/>
  <c r="G9" i="11" s="1"/>
  <c r="E15" i="10"/>
  <c r="F15" i="10" s="1"/>
  <c r="G15" i="10" s="1"/>
  <c r="E13" i="9"/>
  <c r="F13" i="9" s="1"/>
  <c r="G13" i="9" s="1"/>
  <c r="E11" i="9"/>
  <c r="F11" i="9" s="1"/>
  <c r="E11" i="6" l="1"/>
  <c r="F11" i="6" s="1"/>
  <c r="G11" i="6" s="1"/>
  <c r="E10" i="10"/>
  <c r="F10" i="10" s="1"/>
  <c r="G10" i="10" s="1"/>
  <c r="E6" i="10"/>
  <c r="F6" i="10" s="1"/>
  <c r="G6" i="10" s="1"/>
  <c r="E13" i="10"/>
  <c r="F13" i="10" s="1"/>
  <c r="G13" i="10" s="1"/>
  <c r="E8" i="10"/>
  <c r="F8" i="10" s="1"/>
  <c r="G8" i="10" s="1"/>
  <c r="E9" i="10"/>
  <c r="F9" i="10" s="1"/>
  <c r="G9" i="10" s="1"/>
  <c r="E7" i="10"/>
  <c r="F7" i="10" s="1"/>
  <c r="G7" i="10" s="1"/>
  <c r="E12" i="10"/>
  <c r="F12" i="10" s="1"/>
  <c r="G12" i="10" s="1"/>
  <c r="E8" i="9"/>
  <c r="F8" i="9" s="1"/>
  <c r="G8" i="9" s="1"/>
  <c r="E7" i="9"/>
  <c r="F7" i="9" s="1"/>
  <c r="G7" i="9" s="1"/>
  <c r="E15" i="9"/>
  <c r="F15" i="9" s="1"/>
  <c r="G15" i="9" s="1"/>
  <c r="E12" i="9"/>
  <c r="F12" i="9" s="1"/>
  <c r="G12" i="9" s="1"/>
  <c r="E10" i="9"/>
  <c r="F10" i="9" s="1"/>
  <c r="G10" i="9" s="1"/>
  <c r="E6" i="9"/>
  <c r="F6" i="9" s="1"/>
  <c r="G6" i="9" s="1"/>
  <c r="E9" i="6"/>
  <c r="F9" i="6" s="1"/>
  <c r="G9" i="6" s="1"/>
  <c r="E16" i="6"/>
  <c r="F16" i="6" s="1"/>
  <c r="G16" i="6" s="1"/>
  <c r="E7" i="6"/>
  <c r="F7" i="6" s="1"/>
  <c r="G7" i="6" s="1"/>
  <c r="E6" i="6"/>
  <c r="F6" i="6" s="1"/>
  <c r="G6" i="6" s="1"/>
  <c r="E18" i="6"/>
  <c r="E19" i="6"/>
  <c r="F19" i="6" s="1"/>
  <c r="G19" i="6" s="1"/>
  <c r="E17" i="6"/>
  <c r="F17" i="6" s="1"/>
  <c r="G17" i="6" s="1"/>
  <c r="E13" i="6"/>
  <c r="F13" i="6" s="1"/>
  <c r="G13" i="6" s="1"/>
  <c r="E12" i="6"/>
  <c r="F12" i="6" s="1"/>
  <c r="G12" i="6" s="1"/>
  <c r="E21" i="6"/>
  <c r="F21" i="6" s="1"/>
  <c r="G21" i="6" s="1"/>
  <c r="E20" i="6"/>
  <c r="F20" i="6" s="1"/>
  <c r="G20" i="6" s="1"/>
  <c r="E22" i="6"/>
  <c r="F22" i="6" s="1"/>
  <c r="G22" i="6" s="1"/>
  <c r="E15" i="6"/>
  <c r="F15" i="6" s="1"/>
  <c r="G15" i="6" s="1"/>
  <c r="E8" i="6"/>
  <c r="F8" i="6" s="1"/>
  <c r="G8" i="6" s="1"/>
  <c r="E10" i="6"/>
  <c r="F10" i="6" s="1"/>
  <c r="G10" i="6" s="1"/>
  <c r="G11" i="9" l="1"/>
  <c r="F18" i="6"/>
  <c r="G18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<sst xmlns="http://schemas.openxmlformats.org/spreadsheetml/2006/main" count="364" uniqueCount="122">
  <si>
    <t>Name</t>
  </si>
  <si>
    <t>TEAM MEMBER 1</t>
  </si>
  <si>
    <t>TEAM MEMBER 2</t>
  </si>
  <si>
    <t>TEAM MEMBER 3</t>
  </si>
  <si>
    <t>OPEN</t>
  </si>
  <si>
    <t>STANDARD MANUAL</t>
  </si>
  <si>
    <t>Govindsamy, Michael</t>
  </si>
  <si>
    <t>Harsoo, Kusch</t>
  </si>
  <si>
    <t>Stock, Malcolm</t>
  </si>
  <si>
    <t>Stock, David</t>
  </si>
  <si>
    <t>Grobler, Cobus</t>
  </si>
  <si>
    <t>Stock, Ilzé</t>
  </si>
  <si>
    <t>Moosa, Afzal</t>
  </si>
  <si>
    <t>Harding, Peter</t>
  </si>
  <si>
    <t>Moosa, Yacoob</t>
  </si>
  <si>
    <t>Sabjee, Na'eem</t>
  </si>
  <si>
    <t>RICHARDS BAY</t>
  </si>
  <si>
    <t>Yacoob Moosa</t>
  </si>
  <si>
    <t>Kusch Harsoo</t>
  </si>
  <si>
    <t>Clyde Millingham</t>
  </si>
  <si>
    <t>Afzal Moosa</t>
  </si>
  <si>
    <t>Maqsood Mohamed</t>
  </si>
  <si>
    <t>Dave Stock</t>
  </si>
  <si>
    <t>Hannes Myburg</t>
  </si>
  <si>
    <t>WP van der Merwe</t>
  </si>
  <si>
    <t>Dave Biggs</t>
  </si>
  <si>
    <t>10-11 APRIL 2021 - PORT ELIZABETH</t>
  </si>
  <si>
    <t>STANDARD SEMI AUTO</t>
  </si>
  <si>
    <t>STANDARD SEMI AUTO SENIOR</t>
  </si>
  <si>
    <t>DIVISION</t>
  </si>
  <si>
    <t>EVENT DATE</t>
  </si>
  <si>
    <t>Olivier, Albert</t>
  </si>
  <si>
    <t>19-20 JUNE 2021 - GOLDEN CITY</t>
  </si>
  <si>
    <t>TEAM MEMBER 4</t>
  </si>
  <si>
    <t>Bowley, Justin</t>
  </si>
  <si>
    <t>Biggs, Dave</t>
  </si>
  <si>
    <t>Myburgh, Hannes</t>
  </si>
  <si>
    <t>Lady</t>
  </si>
  <si>
    <t>NO TEAMS - not enough shooters attending</t>
  </si>
  <si>
    <t>2-3 OCTOBER 2021 - BOLAND</t>
  </si>
  <si>
    <t>Naeem Sabjee</t>
  </si>
  <si>
    <t>SA SHOTGUN CHAMPS TEAM HISTORY</t>
  </si>
  <si>
    <t>ROUND 1</t>
  </si>
  <si>
    <t>ROUND 2</t>
  </si>
  <si>
    <t>STANDARD</t>
  </si>
  <si>
    <t>Mohsin Mahomed</t>
  </si>
  <si>
    <t>Hannes Myburgh</t>
  </si>
  <si>
    <t>Rob Sturgeon</t>
  </si>
  <si>
    <t>Michael Govinsamy</t>
  </si>
  <si>
    <t>Nivesh Singh</t>
  </si>
  <si>
    <t>STANDARD SEMI-AUTO</t>
  </si>
  <si>
    <t>NO MATCHES IN 2020</t>
  </si>
  <si>
    <t>Preen, Hilton</t>
  </si>
  <si>
    <t>Mapstone, Peter</t>
  </si>
  <si>
    <t>Hollow, John</t>
  </si>
  <si>
    <t>NGPSA Shotgun Nationals AUG 2022</t>
  </si>
  <si>
    <t>EGPSA Shotgun Nationals April 2022</t>
  </si>
  <si>
    <t>Cobus Grobler</t>
  </si>
  <si>
    <t>Justin Bowley</t>
  </si>
  <si>
    <t>David Stock</t>
  </si>
  <si>
    <t>STANDARD SEMI AUTO SNR</t>
  </si>
  <si>
    <t>David Biggs</t>
  </si>
  <si>
    <t>Betts, Alan</t>
  </si>
  <si>
    <t>A</t>
  </si>
  <si>
    <t>C</t>
  </si>
  <si>
    <t>Boland March 2023</t>
  </si>
  <si>
    <t>Malcolm Stock</t>
  </si>
  <si>
    <t>DOB</t>
  </si>
  <si>
    <t>TODAY</t>
  </si>
  <si>
    <t>AGE</t>
  </si>
  <si>
    <t>CATEGORY</t>
  </si>
  <si>
    <t>CURRENT GRADE</t>
  </si>
  <si>
    <t>LEAGUE RESULTS</t>
  </si>
  <si>
    <t>TUGELA</t>
  </si>
  <si>
    <t>Millingham, Clyde</t>
  </si>
  <si>
    <t>Lane, Craig</t>
  </si>
  <si>
    <t>Viviers, Karel</t>
  </si>
  <si>
    <t>Moosa, Ridwan</t>
  </si>
  <si>
    <t>Badat, Bilal</t>
  </si>
  <si>
    <t>MANUAL</t>
  </si>
  <si>
    <t>Sabjee, Mohammad Thaqwa</t>
  </si>
  <si>
    <t>Sabjee, Amarah Maryam</t>
  </si>
  <si>
    <t>Northern Gauteng July 2024</t>
  </si>
  <si>
    <t>Na'eem Sabjee</t>
  </si>
  <si>
    <t>Louwrens van Schaik</t>
  </si>
  <si>
    <t>Thaqwa Sabjee</t>
  </si>
  <si>
    <t>Naicker, Ivan</t>
  </si>
  <si>
    <t>Desai, Mohammed</t>
  </si>
  <si>
    <t>MODIFIED</t>
  </si>
  <si>
    <t>Van Dyk, Louis</t>
  </si>
  <si>
    <t>van Pappendorp, Deon</t>
  </si>
  <si>
    <t>Kazi, Mohammed Ozair</t>
  </si>
  <si>
    <t>Nundkishore, Varundew</t>
  </si>
  <si>
    <t>van den Heever, Mauritz</t>
  </si>
  <si>
    <t>Millingham, Riley</t>
  </si>
  <si>
    <t>Heyneke, Gerhard</t>
  </si>
  <si>
    <t>Lachman, Venay</t>
  </si>
  <si>
    <t>Mahomed, Mohsin</t>
  </si>
  <si>
    <t>22/02/84</t>
  </si>
  <si>
    <t>12/08/74</t>
  </si>
  <si>
    <t>30/12/66</t>
  </si>
  <si>
    <t>24/10/08</t>
  </si>
  <si>
    <t>04/10/81</t>
  </si>
  <si>
    <t>Muhammed Moosa</t>
  </si>
  <si>
    <t>Gerhard Heyneke</t>
  </si>
  <si>
    <t>Karel Viviers</t>
  </si>
  <si>
    <t>Boland 2025</t>
  </si>
  <si>
    <t>Craig Lane</t>
  </si>
  <si>
    <t>Ozair Kazi</t>
  </si>
  <si>
    <t>AV OF TOP 3</t>
  </si>
  <si>
    <t>THE AVERAGE OF THE TOP 3 SHOOTERS</t>
  </si>
  <si>
    <t>Northern Gauteng 21-22 March 2026</t>
  </si>
  <si>
    <t>de Goede, Divan</t>
  </si>
  <si>
    <t>Riley Millingham</t>
  </si>
  <si>
    <t>Muhammad Moosa</t>
  </si>
  <si>
    <t>Bilal Badat</t>
  </si>
  <si>
    <t>STANDARD MANUAL SNR</t>
  </si>
  <si>
    <t>Moosa, Muhammed</t>
  </si>
  <si>
    <t>AVERAGE OF BEST 4 OF THE LAST 6 MATCHES</t>
  </si>
  <si>
    <t>AVERAGE OF TOP 3 SHOOTERS</t>
  </si>
  <si>
    <t>LG 1</t>
  </si>
  <si>
    <t>TEAM SELECTION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</si>
</sst>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Helvetica Neue"/>
      <family val="2"/>
    </font>
    <font>
      <u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1" fillId="0" borderId="1" xfId="0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0" borderId="1" xfId="0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horizontal="left" indent="1"/>
    </xf>
    <xf numFmtId="0" fontId="6" fillId="0" borderId="0" xfId="0" applyFont="1" applyAlignment="1">
      <alignment horizontal="left" indent="1"/>
    </xf>
    <xf numFmtId="0" fontId="4" fillId="2" borderId="1" xfId="0" applyFont="1" applyFill="1" applyBorder="1" applyAlignment="1">
      <alignment horizontal="left" vertical="center" wrapText="1" indent="1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left" indent="1"/>
    </xf>
    <xf numFmtId="0" fontId="1" fillId="0" borderId="6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1"/>
    </xf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left" vertical="center" wrapText="1" indent="1"/>
    </xf>
    <xf numFmtId="0" fontId="1" fillId="0" borderId="2" xfId="0" applyFont="1" applyBorder="1" applyAlignment="1">
      <alignment horizontal="left" vertical="center" wrapText="1" indent="1"/>
    </xf>
    <xf numFmtId="0" fontId="4" fillId="4" borderId="14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indent="1"/>
    </xf>
    <xf numFmtId="0" fontId="4" fillId="4" borderId="1" xfId="0" applyFont="1" applyFill="1" applyBorder="1" applyAlignment="1">
      <alignment vertical="center"/>
    </xf>
    <xf numFmtId="0" fontId="4" fillId="4" borderId="14" xfId="0" applyFont="1" applyFill="1" applyBorder="1" applyAlignment="1">
      <alignment horizontal="center" vertical="center" wrapText="1"/>
    </xf>
    <xf numFmtId="14" fontId="1" fillId="5" borderId="1" xfId="0" applyNumberFormat="1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5" borderId="1" xfId="0" applyFont="1" applyFill="1" applyBorder="1"/>
    <xf numFmtId="2" fontId="0" fillId="0" borderId="15" xfId="0" applyNumberFormat="1" applyBorder="1" applyAlignment="1">
      <alignment horizontal="center"/>
    </xf>
    <xf numFmtId="15" fontId="4" fillId="4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/>
    </xf>
    <xf numFmtId="0" fontId="4" fillId="6" borderId="14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/>
    </xf>
    <xf numFmtId="0" fontId="12" fillId="0" borderId="0" xfId="0" applyFont="1"/>
    <xf numFmtId="0" fontId="13" fillId="0" borderId="0" xfId="1" applyFont="1"/>
    <xf numFmtId="0" fontId="1" fillId="0" borderId="1" xfId="0" applyFont="1" applyBorder="1" applyAlignment="1">
      <alignment horizontal="left" vertical="center" wrapText="1" indent="1"/>
    </xf>
    <xf numFmtId="0" fontId="0" fillId="0" borderId="2" xfId="0" applyBorder="1" applyAlignment="1">
      <alignment vertical="center" wrapText="1"/>
    </xf>
    <xf numFmtId="2" fontId="0" fillId="0" borderId="0" xfId="0" applyNumberFormat="1"/>
    <xf numFmtId="2" fontId="3" fillId="5" borderId="1" xfId="0" applyNumberFormat="1" applyFont="1" applyFill="1" applyBorder="1" applyAlignment="1">
      <alignment horizontal="center"/>
    </xf>
    <xf numFmtId="0" fontId="4" fillId="8" borderId="1" xfId="0" applyFont="1" applyFill="1" applyBorder="1" applyAlignment="1">
      <alignment vertical="center"/>
    </xf>
    <xf numFmtId="0" fontId="4" fillId="8" borderId="14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/>
    </xf>
    <xf numFmtId="15" fontId="4" fillId="8" borderId="1" xfId="0" applyNumberFormat="1" applyFont="1" applyFill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/>
    </xf>
    <xf numFmtId="0" fontId="1" fillId="7" borderId="1" xfId="0" applyFont="1" applyFill="1" applyBorder="1"/>
    <xf numFmtId="0" fontId="11" fillId="0" borderId="0" xfId="0" applyFont="1" applyAlignment="1">
      <alignment horizontal="center" vertical="top"/>
    </xf>
    <xf numFmtId="0" fontId="0" fillId="0" borderId="0" xfId="0" applyAlignment="1">
      <alignment horizontal="center" vertical="top" wrapText="1"/>
    </xf>
    <xf numFmtId="0" fontId="1" fillId="9" borderId="1" xfId="0" applyFont="1" applyFill="1" applyBorder="1"/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8" borderId="15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left" vertical="center" wrapText="1" indent="1"/>
    </xf>
    <xf numFmtId="0" fontId="1" fillId="7" borderId="3" xfId="0" applyFont="1" applyFill="1" applyBorder="1" applyAlignment="1">
      <alignment horizontal="left" vertical="center" wrapText="1" indent="1"/>
    </xf>
    <xf numFmtId="0" fontId="1" fillId="7" borderId="5" xfId="0" applyFont="1" applyFill="1" applyBorder="1" applyAlignment="1">
      <alignment horizontal="left" vertical="center" wrapText="1" indent="1"/>
    </xf>
    <xf numFmtId="0" fontId="1" fillId="0" borderId="2" xfId="0" applyFont="1" applyBorder="1" applyAlignment="1">
      <alignment horizontal="left" vertical="center" wrapText="1" indent="1"/>
    </xf>
    <xf numFmtId="0" fontId="1" fillId="0" borderId="3" xfId="0" applyFont="1" applyBorder="1" applyAlignment="1">
      <alignment horizontal="left" vertical="center" wrapText="1" indent="1"/>
    </xf>
    <xf numFmtId="0" fontId="1" fillId="0" borderId="5" xfId="0" applyFont="1" applyBorder="1" applyAlignment="1">
      <alignment horizontal="left" vertical="center" wrapText="1" indent="1"/>
    </xf>
    <xf numFmtId="0" fontId="1" fillId="0" borderId="10" xfId="0" applyFont="1" applyBorder="1" applyAlignment="1">
      <alignment horizontal="left" vertical="center" wrapText="1" inden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4" fillId="10" borderId="16" xfId="0" applyFont="1" applyFill="1" applyBorder="1" applyAlignment="1">
      <alignment horizontal="center" vertical="center" wrapText="1"/>
    </xf>
    <xf numFmtId="0" fontId="4" fillId="11" borderId="16" xfId="0" applyFont="1" applyFill="1" applyBorder="1" applyAlignment="1">
      <alignment horizontal="center" vertical="center" wrapText="1"/>
    </xf>
    <xf numFmtId="0" fontId="4" fillId="10" borderId="17" xfId="0" applyFont="1" applyFill="1" applyBorder="1" applyAlignment="1">
      <alignment horizontal="center" vertical="center" wrapText="1"/>
    </xf>
    <xf numFmtId="0" fontId="4" fillId="11" borderId="17" xfId="0" applyFont="1" applyFill="1" applyBorder="1" applyAlignment="1">
      <alignment horizontal="center" vertical="center" wrapText="1"/>
    </xf>
    <xf numFmtId="15" fontId="4" fillId="12" borderId="1" xfId="0" applyNumberFormat="1" applyFont="1" applyFill="1" applyBorder="1" applyAlignment="1">
      <alignment horizontal="center" vertical="center" wrapText="1"/>
    </xf>
    <xf numFmtId="15" fontId="1" fillId="13" borderId="1" xfId="0" applyNumberFormat="1" applyFont="1" applyFill="1" applyBorder="1" applyAlignment="1">
      <alignment horizontal="center"/>
    </xf>
    <xf numFmtId="0" fontId="1" fillId="14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3" fillId="15" borderId="15" xfId="0" applyNumberFormat="1" applyFont="1" applyFill="1" applyBorder="1" applyAlignment="1">
      <alignment horizontal="center"/>
    </xf>
    <xf numFmtId="2" fontId="15" fillId="13" borderId="18" xfId="0" applyNumberFormat="1" applyFont="1" applyFill="1" applyBorder="1" applyAlignment="1">
      <alignment horizontal="center"/>
    </xf>
    <xf numFmtId="0" fontId="1" fillId="0" borderId="0" xfId="0" applyFont="1" applyBorder="1"/>
    <xf numFmtId="0" fontId="0" fillId="0" borderId="0" xfId="0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 indent="1"/>
    </xf>
    <xf numFmtId="2" fontId="0" fillId="0" borderId="0" xfId="0" applyNumberFormat="1" applyBorder="1" applyAlignment="1">
      <alignment horizontal="center"/>
    </xf>
    <xf numFmtId="0" fontId="1" fillId="16" borderId="1" xfId="0" applyFont="1" applyFill="1" applyBorder="1" applyAlignment="1">
      <alignment horizontal="center"/>
    </xf>
    <xf numFmtId="15" fontId="4" fillId="3" borderId="1" xfId="0" applyNumberFormat="1" applyFont="1" applyFill="1" applyBorder="1" applyAlignment="1">
      <alignment horizontal="center"/>
    </xf>
    <xf numFmtId="15" fontId="4" fillId="17" borderId="1" xfId="0" applyNumberFormat="1" applyFont="1" applyFill="1" applyBorder="1" applyAlignment="1">
      <alignment horizontal="center" vertical="center"/>
    </xf>
    <xf numFmtId="2" fontId="3" fillId="16" borderId="15" xfId="0" applyNumberFormat="1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/>
    </xf>
    <xf numFmtId="14" fontId="4" fillId="6" borderId="1" xfId="0" applyNumberFormat="1" applyFont="1" applyFill="1" applyBorder="1" applyAlignment="1">
      <alignment horizontal="center"/>
    </xf>
    <xf numFmtId="15" fontId="4" fillId="19" borderId="1" xfId="0" applyNumberFormat="1" applyFont="1" applyFill="1" applyBorder="1" applyAlignment="1">
      <alignment horizontal="center" vertical="center"/>
    </xf>
    <xf numFmtId="2" fontId="3" fillId="20" borderId="15" xfId="0" applyNumberFormat="1" applyFont="1" applyFill="1" applyBorder="1" applyAlignment="1">
      <alignment horizontal="center"/>
    </xf>
    <xf numFmtId="14" fontId="4" fillId="21" borderId="1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70"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D356-7BE2-FC49-8D1A-8C0F678768F5}">
  <dimension ref="B2:P45"/>
  <sheetViews>
    <sheetView tabSelected="1" zoomScale="120" zoomScaleNormal="120" workbookViewId="0">
      <selection activeCell="S24" sqref="S24"/>
    </sheetView>
  </sheetViews>
  <sheetFormatPr baseColWidth="10" defaultRowHeight="15" x14ac:dyDescent="0.2"/>
  <cols>
    <col min="1" max="1" width="5" customWidth="1"/>
    <col min="2" max="2" width="20.83203125" style="4" customWidth="1"/>
    <col min="3" max="3" width="10" style="4" customWidth="1"/>
    <col min="4" max="4" width="12.1640625" style="4" hidden="1" customWidth="1"/>
    <col min="5" max="5" width="12.6640625" style="4" hidden="1" customWidth="1"/>
    <col min="6" max="6" width="9" style="4" hidden="1" customWidth="1"/>
    <col min="7" max="7" width="15.83203125" style="4" customWidth="1"/>
    <col min="8" max="8" width="7.33203125" style="4" customWidth="1"/>
    <col min="9" max="9" width="4.83203125" customWidth="1"/>
    <col min="10" max="11" width="15.83203125" customWidth="1"/>
    <col min="12" max="12" width="15.83203125" style="2" customWidth="1"/>
    <col min="13" max="13" width="5.83203125" customWidth="1"/>
    <col min="14" max="14" width="13.5" style="4" customWidth="1"/>
    <col min="15" max="15" width="13" style="4" customWidth="1"/>
  </cols>
  <sheetData>
    <row r="2" spans="2:15" ht="29" customHeight="1" x14ac:dyDescent="0.2">
      <c r="B2" s="13" t="s">
        <v>27</v>
      </c>
      <c r="C2" s="19"/>
      <c r="D2" s="19"/>
      <c r="E2" s="19"/>
      <c r="F2" s="19"/>
      <c r="G2" s="19"/>
      <c r="H2" s="13"/>
      <c r="J2" s="56" t="s">
        <v>72</v>
      </c>
      <c r="K2" s="56"/>
      <c r="L2" s="56"/>
      <c r="N2" s="76" t="s">
        <v>121</v>
      </c>
      <c r="O2" s="77"/>
    </row>
    <row r="3" spans="2:15" ht="14" customHeight="1" x14ac:dyDescent="0.2">
      <c r="J3" s="5">
        <v>2025</v>
      </c>
      <c r="K3" s="5">
        <v>2025</v>
      </c>
      <c r="L3" s="84" t="s">
        <v>120</v>
      </c>
      <c r="N3" s="78" t="s">
        <v>118</v>
      </c>
      <c r="O3" s="79" t="s">
        <v>119</v>
      </c>
    </row>
    <row r="4" spans="2:15" s="1" customFormat="1" ht="47" customHeight="1" x14ac:dyDescent="0.2">
      <c r="B4" s="26" t="s">
        <v>0</v>
      </c>
      <c r="C4" s="27" t="s">
        <v>71</v>
      </c>
      <c r="D4" s="22" t="s">
        <v>67</v>
      </c>
      <c r="E4" s="22" t="s">
        <v>68</v>
      </c>
      <c r="F4" s="22" t="s">
        <v>69</v>
      </c>
      <c r="G4" s="54" t="s">
        <v>70</v>
      </c>
      <c r="H4" s="55"/>
      <c r="J4" s="82" t="s">
        <v>73</v>
      </c>
      <c r="K4" s="82" t="s">
        <v>16</v>
      </c>
      <c r="L4" s="32" t="s">
        <v>16</v>
      </c>
      <c r="N4" s="80"/>
      <c r="O4" s="81"/>
    </row>
    <row r="5" spans="2:15" x14ac:dyDescent="0.2">
      <c r="B5" s="30"/>
      <c r="C5" s="29"/>
      <c r="D5" s="29"/>
      <c r="E5" s="29"/>
      <c r="F5" s="29"/>
      <c r="G5" s="29"/>
      <c r="H5" s="30"/>
      <c r="J5" s="83">
        <v>45872</v>
      </c>
      <c r="K5" s="83">
        <v>45935</v>
      </c>
      <c r="L5" s="28">
        <v>46061</v>
      </c>
      <c r="N5" s="29"/>
      <c r="O5" s="29"/>
    </row>
    <row r="6" spans="2:15" x14ac:dyDescent="0.2">
      <c r="B6" s="50" t="s">
        <v>12</v>
      </c>
      <c r="C6" s="5" t="s">
        <v>63</v>
      </c>
      <c r="D6" s="23">
        <v>26587</v>
      </c>
      <c r="E6" s="23">
        <f t="shared" ref="E6:E22" ca="1" si="0">TODAY()</f>
        <v>46076</v>
      </c>
      <c r="F6" s="5">
        <f t="shared" ref="F6:F22" ca="1" si="1">DATEDIF(D6,E6,"y")</f>
        <v>53</v>
      </c>
      <c r="G6" s="24" t="str">
        <f t="shared" ref="G6:G22" ca="1" si="2">IF(F6&gt;59, "Super Senior", IF(F6&gt;=50, "Senior", IF(F6&gt;=21, " ", IF(F6&gt;=13, "Junior", "Super Junior"))))</f>
        <v>Senior</v>
      </c>
      <c r="H6" s="25"/>
      <c r="J6" s="85">
        <v>100</v>
      </c>
      <c r="K6" s="85">
        <v>100</v>
      </c>
      <c r="L6" s="85">
        <v>94.93</v>
      </c>
      <c r="N6" s="87">
        <f>(SUM(L6+K6+J6)-MIN(L6,K6,J6))/2</f>
        <v>100</v>
      </c>
      <c r="O6" s="86">
        <f>N6/$N$24*100</f>
        <v>106.65149845355329</v>
      </c>
    </row>
    <row r="7" spans="2:15" x14ac:dyDescent="0.2">
      <c r="B7" s="50" t="s">
        <v>8</v>
      </c>
      <c r="C7" s="5" t="s">
        <v>64</v>
      </c>
      <c r="D7" s="23">
        <v>38119</v>
      </c>
      <c r="E7" s="23">
        <f t="shared" ca="1" si="0"/>
        <v>46076</v>
      </c>
      <c r="F7" s="5">
        <f t="shared" ca="1" si="1"/>
        <v>21</v>
      </c>
      <c r="G7" s="24" t="str">
        <f t="shared" ca="1" si="2"/>
        <v xml:space="preserve"> </v>
      </c>
      <c r="H7" s="25"/>
      <c r="J7" s="85">
        <v>90.14</v>
      </c>
      <c r="K7" s="85">
        <v>68.209999999999994</v>
      </c>
      <c r="L7" s="85">
        <v>100</v>
      </c>
      <c r="N7" s="87">
        <f>(SUM(L7+K7+J7)-MIN(L7,K7,J7))/2</f>
        <v>95.07</v>
      </c>
      <c r="O7" s="86">
        <f>N7/$N$24*100</f>
        <v>101.3935795797931</v>
      </c>
    </row>
    <row r="8" spans="2:15" x14ac:dyDescent="0.2">
      <c r="B8" s="3" t="s">
        <v>10</v>
      </c>
      <c r="C8" s="5" t="s">
        <v>63</v>
      </c>
      <c r="D8" s="23">
        <v>26711</v>
      </c>
      <c r="E8" s="23">
        <f t="shared" ca="1" si="0"/>
        <v>46076</v>
      </c>
      <c r="F8" s="5">
        <f t="shared" ca="1" si="1"/>
        <v>53</v>
      </c>
      <c r="G8" s="24" t="str">
        <f t="shared" ca="1" si="2"/>
        <v>Senior</v>
      </c>
      <c r="H8" s="25"/>
      <c r="J8" s="85">
        <v>75.599999999999994</v>
      </c>
      <c r="K8" s="85">
        <v>85.57</v>
      </c>
      <c r="L8" s="85">
        <v>86.87</v>
      </c>
      <c r="N8" s="87">
        <f>(SUM(L8+K8+J8)-MIN(L8,K8,J8))/2</f>
        <v>86.22</v>
      </c>
      <c r="O8" s="86">
        <f>N8/$N$24*100</f>
        <v>91.954921966653643</v>
      </c>
    </row>
    <row r="9" spans="2:15" x14ac:dyDescent="0.2">
      <c r="B9" s="50" t="s">
        <v>9</v>
      </c>
      <c r="C9" s="5" t="s">
        <v>64</v>
      </c>
      <c r="D9" s="23">
        <v>26577</v>
      </c>
      <c r="E9" s="23">
        <f t="shared" ca="1" si="0"/>
        <v>46076</v>
      </c>
      <c r="F9" s="5">
        <f t="shared" ca="1" si="1"/>
        <v>53</v>
      </c>
      <c r="G9" s="24" t="str">
        <f t="shared" ca="1" si="2"/>
        <v>Senior</v>
      </c>
      <c r="H9" s="25"/>
      <c r="J9" s="85">
        <v>53.11</v>
      </c>
      <c r="K9" s="85">
        <v>73.900000000000006</v>
      </c>
      <c r="L9" s="85">
        <v>81.61</v>
      </c>
      <c r="N9" s="87">
        <f>(SUM(L9+K9+J9)-MIN(L9,K9,J9))/2</f>
        <v>77.754999999999995</v>
      </c>
      <c r="O9" s="86">
        <f>N9/$N$24*100</f>
        <v>82.926872622560353</v>
      </c>
    </row>
    <row r="10" spans="2:15" x14ac:dyDescent="0.2">
      <c r="B10" s="3" t="s">
        <v>34</v>
      </c>
      <c r="C10" s="5" t="s">
        <v>63</v>
      </c>
      <c r="D10" s="23">
        <v>28185</v>
      </c>
      <c r="E10" s="23">
        <f t="shared" ca="1" si="0"/>
        <v>46076</v>
      </c>
      <c r="F10" s="5">
        <f t="shared" ca="1" si="1"/>
        <v>48</v>
      </c>
      <c r="G10" s="24" t="str">
        <f t="shared" ca="1" si="2"/>
        <v xml:space="preserve"> </v>
      </c>
      <c r="H10" s="25"/>
      <c r="J10" s="85">
        <v>70.45</v>
      </c>
      <c r="K10" s="85">
        <v>75.260000000000005</v>
      </c>
      <c r="L10" s="85">
        <v>75.61</v>
      </c>
      <c r="N10" s="87">
        <f>(SUM(L10+K10+J10)-MIN(L10,K10,J10))/2</f>
        <v>75.435000000000002</v>
      </c>
      <c r="O10" s="86">
        <f>N10/$N$24*100</f>
        <v>80.452557858437928</v>
      </c>
    </row>
    <row r="11" spans="2:15" x14ac:dyDescent="0.2">
      <c r="B11" s="50" t="s">
        <v>75</v>
      </c>
      <c r="C11" s="5" t="s">
        <v>64</v>
      </c>
      <c r="D11" s="23">
        <v>27980</v>
      </c>
      <c r="E11" s="23">
        <f t="shared" ca="1" si="0"/>
        <v>46076</v>
      </c>
      <c r="F11" s="5">
        <f t="shared" ca="1" si="1"/>
        <v>49</v>
      </c>
      <c r="G11" s="24" t="str">
        <f t="shared" ca="1" si="2"/>
        <v xml:space="preserve"> </v>
      </c>
      <c r="H11" s="25"/>
      <c r="J11" s="85">
        <v>63.59</v>
      </c>
      <c r="K11" s="85">
        <v>65.73</v>
      </c>
      <c r="L11" s="85">
        <v>84.87</v>
      </c>
      <c r="N11" s="87">
        <f>(SUM(L11+K11+J11)-MIN(L11,K11,J11))/2</f>
        <v>75.300000000000011</v>
      </c>
      <c r="O11" s="86">
        <f>N11/$N$24*100</f>
        <v>80.308578335525638</v>
      </c>
    </row>
    <row r="12" spans="2:15" x14ac:dyDescent="0.2">
      <c r="B12" s="3" t="s">
        <v>36</v>
      </c>
      <c r="C12" s="5" t="s">
        <v>64</v>
      </c>
      <c r="D12" s="23">
        <v>25841</v>
      </c>
      <c r="E12" s="23">
        <f t="shared" ca="1" si="0"/>
        <v>46076</v>
      </c>
      <c r="F12" s="5">
        <f t="shared" ca="1" si="1"/>
        <v>55</v>
      </c>
      <c r="G12" s="24" t="str">
        <f t="shared" ca="1" si="2"/>
        <v>Senior</v>
      </c>
      <c r="H12" s="25"/>
      <c r="J12" s="85">
        <v>62.31</v>
      </c>
      <c r="K12" s="85">
        <v>57.55</v>
      </c>
      <c r="L12" s="85">
        <v>73.44</v>
      </c>
      <c r="N12" s="87">
        <f>(SUM(L12+K12+J12)-MIN(L12,K12,J12))/2</f>
        <v>67.875</v>
      </c>
      <c r="O12" s="86">
        <f>N12/$N$24*100</f>
        <v>72.389704575349285</v>
      </c>
    </row>
    <row r="13" spans="2:15" x14ac:dyDescent="0.2">
      <c r="B13" s="3" t="s">
        <v>11</v>
      </c>
      <c r="C13" s="5" t="s">
        <v>64</v>
      </c>
      <c r="D13" s="23">
        <v>26710</v>
      </c>
      <c r="E13" s="23">
        <f t="shared" ca="1" si="0"/>
        <v>46076</v>
      </c>
      <c r="F13" s="5">
        <f t="shared" ca="1" si="1"/>
        <v>53</v>
      </c>
      <c r="G13" s="24" t="str">
        <f t="shared" ca="1" si="2"/>
        <v>Senior</v>
      </c>
      <c r="H13" s="25" t="s">
        <v>37</v>
      </c>
      <c r="J13" s="85">
        <v>0</v>
      </c>
      <c r="K13" s="85">
        <v>35.619999999999997</v>
      </c>
      <c r="L13" s="85">
        <v>51.41</v>
      </c>
      <c r="N13" s="87">
        <f>(SUM(L13+K13+J13)-MIN(L13,K13,J13))/2</f>
        <v>43.515000000000001</v>
      </c>
      <c r="O13" s="86">
        <f>N13/$N$24*100</f>
        <v>46.409399552063711</v>
      </c>
    </row>
    <row r="14" spans="2:15" x14ac:dyDescent="0.2">
      <c r="B14" s="3" t="s">
        <v>92</v>
      </c>
      <c r="C14" s="5" t="s">
        <v>64</v>
      </c>
      <c r="D14" s="23" t="s">
        <v>99</v>
      </c>
      <c r="E14" s="23">
        <f t="shared" ca="1" si="0"/>
        <v>46076</v>
      </c>
      <c r="F14" s="5">
        <f t="shared" ca="1" si="1"/>
        <v>51</v>
      </c>
      <c r="G14" s="24" t="str">
        <f t="shared" ca="1" si="2"/>
        <v>Senior</v>
      </c>
      <c r="H14" s="25"/>
      <c r="J14" s="85">
        <v>38.82</v>
      </c>
      <c r="K14" s="85">
        <v>0</v>
      </c>
      <c r="L14" s="85">
        <v>0</v>
      </c>
      <c r="N14" s="87">
        <f>(SUM(K14+J14+L14)-MIN(K14,J14,L14))/2</f>
        <v>19.41</v>
      </c>
      <c r="O14" s="86">
        <f>N14/$N$24*100</f>
        <v>20.701055849834692</v>
      </c>
    </row>
    <row r="15" spans="2:15" x14ac:dyDescent="0.2">
      <c r="B15" s="3" t="s">
        <v>97</v>
      </c>
      <c r="C15" s="5" t="s">
        <v>64</v>
      </c>
      <c r="D15" s="23" t="s">
        <v>98</v>
      </c>
      <c r="E15" s="23">
        <f t="shared" ca="1" si="0"/>
        <v>46076</v>
      </c>
      <c r="F15" s="5">
        <f t="shared" ca="1" si="1"/>
        <v>42</v>
      </c>
      <c r="G15" s="24" t="str">
        <f t="shared" ca="1" si="2"/>
        <v xml:space="preserve"> </v>
      </c>
      <c r="H15" s="25"/>
      <c r="J15" s="85">
        <v>0</v>
      </c>
      <c r="K15" s="85">
        <v>0</v>
      </c>
      <c r="L15" s="85">
        <v>0</v>
      </c>
      <c r="N15" s="87">
        <f>(SUM(L15+K15+J15)-MIN(L15,K15,J15))/2</f>
        <v>0</v>
      </c>
      <c r="O15" s="86">
        <f>N15/$N$24*100</f>
        <v>0</v>
      </c>
    </row>
    <row r="16" spans="2:15" x14ac:dyDescent="0.2">
      <c r="B16" s="3" t="s">
        <v>93</v>
      </c>
      <c r="C16" s="5" t="s">
        <v>63</v>
      </c>
      <c r="D16" s="23">
        <v>25976</v>
      </c>
      <c r="E16" s="23">
        <f t="shared" ca="1" si="0"/>
        <v>46076</v>
      </c>
      <c r="F16" s="5">
        <f t="shared" ca="1" si="1"/>
        <v>55</v>
      </c>
      <c r="G16" s="24" t="str">
        <f t="shared" ca="1" si="2"/>
        <v>Senior</v>
      </c>
      <c r="H16" s="25"/>
      <c r="J16" s="85">
        <v>0</v>
      </c>
      <c r="K16" s="85">
        <v>0</v>
      </c>
      <c r="L16" s="85">
        <v>0</v>
      </c>
      <c r="N16" s="87">
        <f>(SUM(L16+K16+J16)-MIN(L16,K16,J16))/2</f>
        <v>0</v>
      </c>
      <c r="O16" s="86">
        <f>N16/$N$24*100</f>
        <v>0</v>
      </c>
    </row>
    <row r="17" spans="2:16" x14ac:dyDescent="0.2">
      <c r="B17" s="3" t="s">
        <v>62</v>
      </c>
      <c r="C17" s="5" t="s">
        <v>64</v>
      </c>
      <c r="D17" s="23">
        <v>24849</v>
      </c>
      <c r="E17" s="23">
        <f t="shared" ca="1" si="0"/>
        <v>46076</v>
      </c>
      <c r="F17" s="5">
        <f t="shared" ca="1" si="1"/>
        <v>58</v>
      </c>
      <c r="G17" s="24" t="str">
        <f t="shared" ca="1" si="2"/>
        <v>Senior</v>
      </c>
      <c r="H17" s="25"/>
      <c r="J17" s="85">
        <v>0</v>
      </c>
      <c r="K17" s="85">
        <v>0</v>
      </c>
      <c r="L17" s="85">
        <v>0</v>
      </c>
      <c r="N17" s="87">
        <f>(SUM(L17+K17+J17)-MIN(L17,K17,J17))/2</f>
        <v>0</v>
      </c>
      <c r="O17" s="86">
        <f>N17/$N$24*100</f>
        <v>0</v>
      </c>
    </row>
    <row r="18" spans="2:16" x14ac:dyDescent="0.2">
      <c r="B18" s="3" t="s">
        <v>35</v>
      </c>
      <c r="C18" s="5" t="s">
        <v>63</v>
      </c>
      <c r="D18" s="23">
        <v>24417</v>
      </c>
      <c r="E18" s="23">
        <f t="shared" ca="1" si="0"/>
        <v>46076</v>
      </c>
      <c r="F18" s="5">
        <f t="shared" ca="1" si="1"/>
        <v>59</v>
      </c>
      <c r="G18" s="24" t="str">
        <f t="shared" ca="1" si="2"/>
        <v>Senior</v>
      </c>
      <c r="H18" s="25"/>
      <c r="J18" s="85">
        <v>0</v>
      </c>
      <c r="K18" s="85">
        <v>0</v>
      </c>
      <c r="L18" s="85">
        <v>0</v>
      </c>
      <c r="N18" s="87">
        <f>(SUM(L18+K18+J18)-MIN(L18,K18,J18))/2</f>
        <v>0</v>
      </c>
      <c r="O18" s="86">
        <f>N18/$N$24*100</f>
        <v>0</v>
      </c>
    </row>
    <row r="19" spans="2:16" x14ac:dyDescent="0.2">
      <c r="B19" s="3" t="s">
        <v>13</v>
      </c>
      <c r="C19" s="5" t="s">
        <v>64</v>
      </c>
      <c r="D19" s="23">
        <v>24037</v>
      </c>
      <c r="E19" s="23">
        <f t="shared" ca="1" si="0"/>
        <v>46076</v>
      </c>
      <c r="F19" s="5">
        <f t="shared" ca="1" si="1"/>
        <v>60</v>
      </c>
      <c r="G19" s="24" t="str">
        <f t="shared" ca="1" si="2"/>
        <v>Super Senior</v>
      </c>
      <c r="H19" s="25"/>
      <c r="J19" s="85">
        <v>0</v>
      </c>
      <c r="K19" s="85">
        <v>0</v>
      </c>
      <c r="L19" s="85">
        <v>0</v>
      </c>
      <c r="N19" s="87">
        <f>(SUM(L19+K19+J19)-MIN(L19,K19,J19))/2</f>
        <v>0</v>
      </c>
      <c r="O19" s="86">
        <f>N19/$N$24*100</f>
        <v>0</v>
      </c>
    </row>
    <row r="20" spans="2:16" x14ac:dyDescent="0.2">
      <c r="B20" s="3" t="s">
        <v>54</v>
      </c>
      <c r="C20" s="5" t="s">
        <v>64</v>
      </c>
      <c r="D20" s="23">
        <v>20864</v>
      </c>
      <c r="E20" s="23">
        <f t="shared" ca="1" si="0"/>
        <v>46076</v>
      </c>
      <c r="F20" s="5">
        <f t="shared" ca="1" si="1"/>
        <v>69</v>
      </c>
      <c r="G20" s="24" t="str">
        <f t="shared" ca="1" si="2"/>
        <v>Super Senior</v>
      </c>
      <c r="H20" s="25"/>
      <c r="J20" s="85">
        <v>0</v>
      </c>
      <c r="K20" s="85">
        <v>0</v>
      </c>
      <c r="L20" s="85">
        <v>0</v>
      </c>
      <c r="N20" s="87">
        <f>(SUM(L20+K20+J20)-MIN(L20,K20,J20))/2</f>
        <v>0</v>
      </c>
      <c r="O20" s="86">
        <f>N20/$N$24*100</f>
        <v>0</v>
      </c>
    </row>
    <row r="21" spans="2:16" x14ac:dyDescent="0.2">
      <c r="B21" s="3" t="s">
        <v>53</v>
      </c>
      <c r="C21" s="5" t="s">
        <v>64</v>
      </c>
      <c r="D21" s="23">
        <v>23623</v>
      </c>
      <c r="E21" s="23">
        <f t="shared" ca="1" si="0"/>
        <v>46076</v>
      </c>
      <c r="F21" s="5">
        <f t="shared" ca="1" si="1"/>
        <v>61</v>
      </c>
      <c r="G21" s="24" t="str">
        <f t="shared" ca="1" si="2"/>
        <v>Super Senior</v>
      </c>
      <c r="H21" s="25"/>
      <c r="J21" s="85">
        <v>0</v>
      </c>
      <c r="K21" s="85">
        <v>0</v>
      </c>
      <c r="L21" s="85">
        <v>0</v>
      </c>
      <c r="N21" s="87">
        <f>(SUM(L21+K21+J21)-MIN(L21,K21,J21))/2</f>
        <v>0</v>
      </c>
      <c r="O21" s="86">
        <f>N21/$N$24*100</f>
        <v>0</v>
      </c>
    </row>
    <row r="22" spans="2:16" x14ac:dyDescent="0.2">
      <c r="B22" s="3" t="s">
        <v>90</v>
      </c>
      <c r="C22" s="5" t="s">
        <v>64</v>
      </c>
      <c r="D22" s="23">
        <v>25649</v>
      </c>
      <c r="E22" s="23">
        <f t="shared" ca="1" si="0"/>
        <v>46076</v>
      </c>
      <c r="F22" s="5">
        <f t="shared" ca="1" si="1"/>
        <v>55</v>
      </c>
      <c r="G22" s="24" t="str">
        <f t="shared" ca="1" si="2"/>
        <v>Senior</v>
      </c>
      <c r="H22" s="25"/>
      <c r="J22" s="85">
        <v>0</v>
      </c>
      <c r="K22" s="85">
        <v>0</v>
      </c>
      <c r="L22" s="85">
        <v>0</v>
      </c>
      <c r="N22" s="87">
        <f>(SUM(L22+K22+J22)-MIN(L22,K22,J22))/2</f>
        <v>0</v>
      </c>
      <c r="O22" s="86">
        <f>N22/$N$24*100</f>
        <v>0</v>
      </c>
    </row>
    <row r="23" spans="2:16" x14ac:dyDescent="0.2">
      <c r="B23" s="88"/>
      <c r="C23" s="89"/>
      <c r="D23" s="90"/>
      <c r="E23" s="90"/>
      <c r="F23" s="89"/>
      <c r="G23" s="91"/>
      <c r="H23" s="92"/>
      <c r="J23" s="93"/>
      <c r="K23" s="93"/>
      <c r="L23" s="93"/>
      <c r="M23" s="93"/>
      <c r="N23" s="93"/>
      <c r="O23" s="93"/>
      <c r="P23" s="93"/>
    </row>
    <row r="24" spans="2:16" x14ac:dyDescent="0.2">
      <c r="B24"/>
      <c r="C24"/>
      <c r="H24"/>
      <c r="L24"/>
      <c r="N24" s="44" cm="1">
        <f t="array" ref="N24">AVERAGE(LARGE($N$6:$N$22,{1,2,3}))</f>
        <v>93.763333333333321</v>
      </c>
    </row>
    <row r="25" spans="2:16" ht="48" x14ac:dyDescent="0.2">
      <c r="B25"/>
      <c r="C25" s="43"/>
      <c r="H25"/>
      <c r="L25"/>
      <c r="N25" s="51" t="s">
        <v>109</v>
      </c>
      <c r="O25" s="52" t="s">
        <v>110</v>
      </c>
    </row>
    <row r="26" spans="2:16" x14ac:dyDescent="0.2">
      <c r="B26"/>
      <c r="C26" s="43"/>
      <c r="H26"/>
      <c r="L26"/>
    </row>
    <row r="27" spans="2:16" x14ac:dyDescent="0.2">
      <c r="B27"/>
      <c r="C27" s="43"/>
      <c r="H27"/>
      <c r="L27"/>
    </row>
    <row r="28" spans="2:16" x14ac:dyDescent="0.2">
      <c r="B28"/>
      <c r="C28"/>
      <c r="D28"/>
      <c r="E28"/>
      <c r="F28"/>
      <c r="G28"/>
      <c r="H28"/>
      <c r="L28"/>
      <c r="N28"/>
      <c r="O28"/>
    </row>
    <row r="29" spans="2:16" x14ac:dyDescent="0.2">
      <c r="B29"/>
      <c r="C29"/>
      <c r="D29"/>
      <c r="E29"/>
      <c r="F29"/>
      <c r="G29"/>
      <c r="H29"/>
      <c r="L29"/>
      <c r="N29"/>
      <c r="O29"/>
    </row>
    <row r="30" spans="2:16" x14ac:dyDescent="0.2">
      <c r="B30"/>
      <c r="C30"/>
      <c r="D30"/>
      <c r="E30"/>
      <c r="F30"/>
      <c r="G30"/>
      <c r="H30"/>
      <c r="L30"/>
      <c r="N30"/>
      <c r="O30"/>
    </row>
    <row r="31" spans="2:16" x14ac:dyDescent="0.2">
      <c r="B31"/>
      <c r="C31"/>
      <c r="D31"/>
      <c r="E31"/>
      <c r="F31"/>
      <c r="G31"/>
      <c r="H31"/>
      <c r="L31"/>
      <c r="N31"/>
      <c r="O31"/>
    </row>
    <row r="32" spans="2:16" x14ac:dyDescent="0.2">
      <c r="B32"/>
      <c r="C32"/>
      <c r="D32"/>
      <c r="E32"/>
      <c r="F32"/>
      <c r="G32"/>
      <c r="H32"/>
      <c r="L32"/>
      <c r="N32"/>
      <c r="O32"/>
    </row>
    <row r="33" spans="2:15" x14ac:dyDescent="0.2">
      <c r="B33"/>
      <c r="C33"/>
      <c r="D33"/>
      <c r="E33"/>
      <c r="F33"/>
      <c r="G33"/>
      <c r="H33"/>
      <c r="L33"/>
      <c r="N33"/>
      <c r="O33"/>
    </row>
    <row r="34" spans="2:15" x14ac:dyDescent="0.2">
      <c r="B34"/>
      <c r="C34"/>
      <c r="D34"/>
      <c r="E34"/>
      <c r="F34"/>
      <c r="G34"/>
      <c r="H34"/>
      <c r="L34"/>
      <c r="N34"/>
      <c r="O34"/>
    </row>
    <row r="35" spans="2:15" x14ac:dyDescent="0.2">
      <c r="B35"/>
      <c r="C35"/>
      <c r="D35"/>
      <c r="E35"/>
      <c r="F35"/>
      <c r="G35"/>
      <c r="H35"/>
      <c r="L35"/>
      <c r="N35"/>
      <c r="O35"/>
    </row>
    <row r="36" spans="2:15" x14ac:dyDescent="0.2">
      <c r="B36" s="6"/>
      <c r="C36" s="6"/>
      <c r="D36" s="6"/>
      <c r="E36" s="6"/>
      <c r="F36" s="6"/>
      <c r="G36" s="6"/>
      <c r="H36" s="6"/>
    </row>
    <row r="37" spans="2:15" x14ac:dyDescent="0.2">
      <c r="B37" s="6"/>
      <c r="C37" s="6"/>
      <c r="D37" s="6"/>
      <c r="E37" s="6"/>
      <c r="F37" s="6"/>
      <c r="G37" s="6"/>
      <c r="H37" s="6"/>
    </row>
    <row r="38" spans="2:15" x14ac:dyDescent="0.2">
      <c r="B38" s="6"/>
      <c r="C38" s="6"/>
      <c r="D38" s="6"/>
      <c r="E38" s="6"/>
      <c r="F38" s="6"/>
      <c r="G38" s="6"/>
      <c r="H38" s="6"/>
    </row>
    <row r="39" spans="2:15" x14ac:dyDescent="0.2">
      <c r="B39" s="6"/>
      <c r="C39" s="6"/>
      <c r="D39" s="6"/>
      <c r="E39" s="6"/>
      <c r="F39" s="6"/>
      <c r="G39" s="6"/>
      <c r="H39" s="6"/>
    </row>
    <row r="40" spans="2:15" x14ac:dyDescent="0.2">
      <c r="B40" s="6"/>
      <c r="C40" s="6"/>
      <c r="D40" s="6"/>
      <c r="E40" s="6"/>
      <c r="F40" s="6"/>
      <c r="G40" s="6"/>
      <c r="H40" s="6"/>
    </row>
    <row r="41" spans="2:15" x14ac:dyDescent="0.2">
      <c r="B41" s="6"/>
      <c r="C41" s="6"/>
      <c r="D41" s="6"/>
      <c r="E41" s="6"/>
      <c r="F41" s="6"/>
      <c r="G41" s="6"/>
      <c r="H41" s="6"/>
    </row>
    <row r="42" spans="2:15" x14ac:dyDescent="0.2">
      <c r="B42" s="6"/>
      <c r="C42" s="6"/>
      <c r="D42" s="6"/>
      <c r="E42" s="6"/>
      <c r="F42" s="6"/>
      <c r="G42" s="6"/>
      <c r="H42" s="6"/>
    </row>
    <row r="43" spans="2:15" x14ac:dyDescent="0.2">
      <c r="B43" s="6"/>
      <c r="C43" s="6"/>
      <c r="D43" s="6"/>
      <c r="E43" s="6"/>
      <c r="F43" s="6"/>
      <c r="G43" s="6"/>
      <c r="H43" s="6"/>
    </row>
    <row r="44" spans="2:15" x14ac:dyDescent="0.2">
      <c r="B44" s="6"/>
      <c r="C44" s="6"/>
      <c r="D44" s="6"/>
      <c r="E44" s="6"/>
      <c r="F44" s="6"/>
      <c r="G44" s="6"/>
      <c r="H44" s="6"/>
    </row>
    <row r="45" spans="2:15" x14ac:dyDescent="0.2">
      <c r="B45" s="6"/>
      <c r="C45" s="6"/>
      <c r="D45" s="6"/>
      <c r="E45" s="6"/>
      <c r="F45" s="6"/>
      <c r="G45" s="6"/>
      <c r="H45" s="6"/>
    </row>
  </sheetData>
  <autoFilter ref="B5:L19" xr:uid="{3199D356-7BE2-FC49-8D1A-8C0F678768F5}"/>
  <mergeCells count="5">
    <mergeCell ref="O3:O4"/>
    <mergeCell ref="J2:L2"/>
    <mergeCell ref="N2:O2"/>
    <mergeCell ref="G4:H4"/>
    <mergeCell ref="N3:N4"/>
  </mergeCells>
  <conditionalFormatting sqref="C6:C23">
    <cfRule type="cellIs" dxfId="69" priority="14" operator="equal">
      <formula>"B"</formula>
    </cfRule>
    <cfRule type="cellIs" dxfId="68" priority="15" stopIfTrue="1" operator="equal">
      <formula>"A"</formula>
    </cfRule>
  </conditionalFormatting>
  <conditionalFormatting sqref="F6:F23">
    <cfRule type="cellIs" dxfId="67" priority="21" operator="lessThan">
      <formula>14</formula>
    </cfRule>
    <cfRule type="cellIs" dxfId="66" priority="22" stopIfTrue="1" operator="greaterThan">
      <formula>59</formula>
    </cfRule>
    <cfRule type="cellIs" dxfId="65" priority="23" stopIfTrue="1" operator="between">
      <formula>50</formula>
      <formula>59</formula>
    </cfRule>
    <cfRule type="cellIs" dxfId="64" priority="24" operator="between">
      <formula>14</formula>
      <formula>21</formula>
    </cfRule>
  </conditionalFormatting>
  <conditionalFormatting sqref="G6:G23">
    <cfRule type="cellIs" dxfId="63" priority="16" operator="equal">
      <formula>"Super Junior"</formula>
    </cfRule>
    <cfRule type="cellIs" dxfId="62" priority="17" stopIfTrue="1" operator="equal">
      <formula>"Super Senior"</formula>
    </cfRule>
    <cfRule type="cellIs" dxfId="61" priority="18" operator="equal">
      <formula>"Senior"</formula>
    </cfRule>
    <cfRule type="cellIs" dxfId="60" priority="19" operator="equal">
      <formula>"Junior"</formula>
    </cfRule>
  </conditionalFormatting>
  <conditionalFormatting sqref="H6:H23">
    <cfRule type="cellIs" dxfId="59" priority="20" operator="equal">
      <formula>"Lady"</formula>
    </cfRule>
  </conditionalFormatting>
  <conditionalFormatting sqref="N24">
    <cfRule type="cellIs" dxfId="58" priority="3" operator="equal">
      <formula>0</formula>
    </cfRule>
    <cfRule type="cellIs" dxfId="57" priority="4" stopIfTrue="1" operator="lessThan">
      <formula>70</formula>
    </cfRule>
  </conditionalFormatting>
  <conditionalFormatting sqref="J6:L23 M23:P23">
    <cfRule type="cellIs" dxfId="56" priority="7" stopIfTrue="1" operator="equal">
      <formula>0</formula>
    </cfRule>
  </conditionalFormatting>
  <conditionalFormatting sqref="O6:O22">
    <cfRule type="cellIs" dxfId="55" priority="1" operator="equal">
      <formula>0</formula>
    </cfRule>
    <cfRule type="cellIs" dxfId="54" priority="2" stopIfTrue="1" operator="lessThan">
      <formula>75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CF659-F3EB-394E-A040-777C7BD23DF9}">
  <dimension ref="B2:O38"/>
  <sheetViews>
    <sheetView zoomScale="120" zoomScaleNormal="120" workbookViewId="0">
      <selection activeCell="M1" sqref="M1:O1048576"/>
    </sheetView>
  </sheetViews>
  <sheetFormatPr baseColWidth="10" defaultRowHeight="15" x14ac:dyDescent="0.2"/>
  <cols>
    <col min="1" max="1" width="5" customWidth="1"/>
    <col min="2" max="2" width="24.5" style="4" customWidth="1"/>
    <col min="3" max="3" width="10" style="4" customWidth="1"/>
    <col min="4" max="4" width="12.1640625" style="4" hidden="1" customWidth="1"/>
    <col min="5" max="5" width="0.1640625" style="4" hidden="1" customWidth="1"/>
    <col min="6" max="6" width="6.1640625" style="4" hidden="1" customWidth="1"/>
    <col min="7" max="7" width="15.83203125" style="4" customWidth="1"/>
    <col min="8" max="8" width="7.33203125" style="4" customWidth="1"/>
    <col min="9" max="9" width="4.83203125" customWidth="1"/>
    <col min="10" max="11" width="15.83203125" customWidth="1"/>
    <col min="12" max="12" width="15.83203125" style="2" customWidth="1"/>
    <col min="13" max="13" width="5.83203125" customWidth="1"/>
    <col min="14" max="14" width="13.5" style="4" customWidth="1"/>
    <col min="15" max="15" width="13" style="4" customWidth="1"/>
  </cols>
  <sheetData>
    <row r="2" spans="2:15" ht="29" customHeight="1" x14ac:dyDescent="0.2">
      <c r="B2" s="13" t="s">
        <v>4</v>
      </c>
      <c r="C2" s="19"/>
      <c r="D2" s="19"/>
      <c r="E2" s="19"/>
      <c r="F2" s="19"/>
      <c r="G2" s="19"/>
      <c r="H2" s="13"/>
      <c r="J2" s="56" t="s">
        <v>72</v>
      </c>
      <c r="K2" s="56"/>
      <c r="L2" s="56"/>
      <c r="N2" s="76" t="s">
        <v>121</v>
      </c>
      <c r="O2" s="77"/>
    </row>
    <row r="3" spans="2:15" ht="14" customHeight="1" x14ac:dyDescent="0.2">
      <c r="J3" s="5">
        <v>2025</v>
      </c>
      <c r="K3" s="5">
        <v>2025</v>
      </c>
      <c r="L3" s="94" t="s">
        <v>120</v>
      </c>
      <c r="N3" s="78" t="s">
        <v>118</v>
      </c>
      <c r="O3" s="79" t="s">
        <v>119</v>
      </c>
    </row>
    <row r="4" spans="2:15" s="1" customFormat="1" ht="47" customHeight="1" x14ac:dyDescent="0.2">
      <c r="B4" s="33" t="s">
        <v>0</v>
      </c>
      <c r="C4" s="34" t="s">
        <v>71</v>
      </c>
      <c r="D4" s="35" t="s">
        <v>67</v>
      </c>
      <c r="E4" s="35" t="s">
        <v>68</v>
      </c>
      <c r="F4" s="35" t="s">
        <v>69</v>
      </c>
      <c r="G4" s="57" t="s">
        <v>70</v>
      </c>
      <c r="H4" s="58"/>
      <c r="J4" s="82" t="s">
        <v>73</v>
      </c>
      <c r="K4" s="82" t="s">
        <v>16</v>
      </c>
      <c r="L4" s="96" t="s">
        <v>16</v>
      </c>
      <c r="N4" s="80"/>
      <c r="O4" s="81"/>
    </row>
    <row r="5" spans="2:15" x14ac:dyDescent="0.2">
      <c r="B5" s="30"/>
      <c r="C5" s="29"/>
      <c r="D5" s="29"/>
      <c r="E5" s="29"/>
      <c r="F5" s="29"/>
      <c r="G5" s="29"/>
      <c r="H5" s="30"/>
      <c r="J5" s="83">
        <v>45872</v>
      </c>
      <c r="K5" s="83">
        <v>45935</v>
      </c>
      <c r="L5" s="95">
        <v>46061</v>
      </c>
      <c r="N5" s="29"/>
      <c r="O5" s="29"/>
    </row>
    <row r="6" spans="2:15" x14ac:dyDescent="0.2">
      <c r="B6" s="50" t="s">
        <v>15</v>
      </c>
      <c r="C6" s="5" t="s">
        <v>63</v>
      </c>
      <c r="D6" s="23">
        <v>27244</v>
      </c>
      <c r="E6" s="23">
        <f ca="1">TODAY()</f>
        <v>46076</v>
      </c>
      <c r="F6" s="5">
        <f ca="1">DATEDIF(D6,E6,"y")</f>
        <v>51</v>
      </c>
      <c r="G6" s="24" t="str">
        <f ca="1">IF(F6&gt;59, "Super Senior", IF(F6&gt;=50, "Senior", IF(F6&gt;=21, " ", IF(F6&gt;=13, "Junior", "Super Junior"))))</f>
        <v>Senior</v>
      </c>
      <c r="H6" s="25"/>
      <c r="J6" s="31">
        <v>100</v>
      </c>
      <c r="K6" s="31">
        <v>100</v>
      </c>
      <c r="L6" s="31">
        <v>100</v>
      </c>
      <c r="N6" s="87">
        <f>(SUM(L6+K6+J6)-MIN(L6,K6,J6))/2</f>
        <v>100</v>
      </c>
      <c r="O6" s="97">
        <f>N6/$N$17*100</f>
        <v>133.04949441192122</v>
      </c>
    </row>
    <row r="7" spans="2:15" x14ac:dyDescent="0.2">
      <c r="B7" s="3" t="s">
        <v>80</v>
      </c>
      <c r="C7" s="5" t="s">
        <v>64</v>
      </c>
      <c r="D7" s="23">
        <v>38380</v>
      </c>
      <c r="E7" s="23">
        <f ca="1">TODAY()</f>
        <v>46076</v>
      </c>
      <c r="F7" s="5">
        <f ca="1">DATEDIF(D7,E7,"y")</f>
        <v>21</v>
      </c>
      <c r="G7" s="24" t="str">
        <f ca="1">IF(F7&gt;59, "Super Senior", IF(F7&gt;=50, "Senior", IF(F7&gt;=21, " ", IF(F7&gt;=13, "Junior", "Super Junior"))))</f>
        <v xml:space="preserve"> </v>
      </c>
      <c r="H7" s="25"/>
      <c r="J7" s="31">
        <v>91.19</v>
      </c>
      <c r="K7" s="31">
        <v>86.19</v>
      </c>
      <c r="L7" s="31">
        <v>89.54</v>
      </c>
      <c r="N7" s="87">
        <f>(SUM(L7+K7+J7)-MIN(L7,K7,J7))/2</f>
        <v>90.365000000000009</v>
      </c>
      <c r="O7" s="97">
        <f>N7/$N$17*100</f>
        <v>120.23017562533262</v>
      </c>
    </row>
    <row r="8" spans="2:15" x14ac:dyDescent="0.2">
      <c r="B8" s="3" t="s">
        <v>6</v>
      </c>
      <c r="C8" s="5" t="s">
        <v>63</v>
      </c>
      <c r="D8" s="23">
        <v>27778</v>
      </c>
      <c r="E8" s="23">
        <f ca="1">TODAY()</f>
        <v>46076</v>
      </c>
      <c r="F8" s="5">
        <f ca="1">DATEDIF(D8,E8,"y")</f>
        <v>50</v>
      </c>
      <c r="G8" s="24" t="str">
        <f ca="1">IF(F8&gt;59, "Super Senior", IF(F8&gt;=50, "Senior", IF(F8&gt;=21, " ", IF(F8&gt;=13, "Junior", "Super Junior"))))</f>
        <v>Senior</v>
      </c>
      <c r="H8" s="25"/>
      <c r="J8" s="31">
        <v>70.23</v>
      </c>
      <c r="K8" s="31">
        <v>0</v>
      </c>
      <c r="L8" s="31">
        <v>0</v>
      </c>
      <c r="N8" s="87">
        <f>(SUM(L8+K8+J8)-MIN(L8,K8,J8))/2</f>
        <v>35.115000000000002</v>
      </c>
      <c r="O8" s="97">
        <f>N8/$N$17*100</f>
        <v>46.720329962746135</v>
      </c>
    </row>
    <row r="9" spans="2:15" x14ac:dyDescent="0.2">
      <c r="B9" s="3" t="s">
        <v>96</v>
      </c>
      <c r="C9" s="5" t="s">
        <v>64</v>
      </c>
      <c r="D9" s="23" t="s">
        <v>100</v>
      </c>
      <c r="E9" s="23">
        <f ca="1">TODAY()</f>
        <v>46076</v>
      </c>
      <c r="F9" s="5">
        <f ca="1">DATEDIF(D9,E9,"y")</f>
        <v>59</v>
      </c>
      <c r="G9" s="24" t="str">
        <f ca="1">IF(F9&gt;59, "Super Senior", IF(F9&gt;=50, "Senior", IF(F9&gt;=21, " ", IF(F9&gt;=13, "Junior", "Super Junior"))))</f>
        <v>Senior</v>
      </c>
      <c r="H9" s="25"/>
      <c r="J9" s="31">
        <v>0</v>
      </c>
      <c r="K9" s="31">
        <v>33.75</v>
      </c>
      <c r="L9" s="31">
        <v>36.25</v>
      </c>
      <c r="N9" s="87">
        <f>(SUM(L9+K9+J9)-MIN(L9,K9,J9))/2</f>
        <v>35</v>
      </c>
      <c r="O9" s="97">
        <f>N9/$N$17*100</f>
        <v>46.567323044172426</v>
      </c>
    </row>
    <row r="10" spans="2:15" x14ac:dyDescent="0.2">
      <c r="B10" s="3" t="s">
        <v>52</v>
      </c>
      <c r="C10" s="5" t="s">
        <v>64</v>
      </c>
      <c r="D10" s="23">
        <v>25656</v>
      </c>
      <c r="E10" s="23">
        <f ca="1">TODAY()</f>
        <v>46076</v>
      </c>
      <c r="F10" s="5">
        <f ca="1">DATEDIF(D10,E10,"y")</f>
        <v>55</v>
      </c>
      <c r="G10" s="24" t="str">
        <f ca="1">IF(F10&gt;59, "Super Senior", IF(F10&gt;=50, "Senior", IF(F10&gt;=21, " ", IF(F10&gt;=13, "Junior", "Super Junior"))))</f>
        <v>Senior</v>
      </c>
      <c r="H10" s="25"/>
      <c r="J10" s="31">
        <v>0</v>
      </c>
      <c r="K10" s="31">
        <v>64.47</v>
      </c>
      <c r="L10" s="31">
        <v>0</v>
      </c>
      <c r="N10" s="87">
        <f>(SUM(L10+K10+J10)-MIN(L10,K10,J10))/2</f>
        <v>32.234999999999999</v>
      </c>
      <c r="O10" s="97">
        <f>N10/$N$17*100</f>
        <v>42.888504523682805</v>
      </c>
    </row>
    <row r="11" spans="2:15" x14ac:dyDescent="0.2">
      <c r="B11" s="3" t="s">
        <v>86</v>
      </c>
      <c r="C11" s="5" t="s">
        <v>64</v>
      </c>
      <c r="D11" s="23">
        <v>28019</v>
      </c>
      <c r="E11" s="23">
        <f ca="1">TODAY()</f>
        <v>46076</v>
      </c>
      <c r="F11" s="5">
        <f ca="1">DATEDIF(D11,E11,"y")</f>
        <v>49</v>
      </c>
      <c r="G11" s="24" t="str">
        <f ca="1">IF(F11&gt;59, "Super Senior", IF(F11&gt;=50, "Senior", IF(F11&gt;=21, " ", IF(F11&gt;=13, "Junior", "Super Junior"))))</f>
        <v xml:space="preserve"> </v>
      </c>
      <c r="H11" s="25"/>
      <c r="J11" s="31">
        <v>0</v>
      </c>
      <c r="K11" s="31">
        <v>62.15</v>
      </c>
      <c r="L11" s="31">
        <v>0</v>
      </c>
      <c r="N11" s="87">
        <f>(SUM(L11+K11+J11)-MIN(L11,K11,J11))/2</f>
        <v>31.074999999999999</v>
      </c>
      <c r="O11" s="97">
        <f>N11/$N$17*100</f>
        <v>41.345130388504515</v>
      </c>
    </row>
    <row r="12" spans="2:15" x14ac:dyDescent="0.2">
      <c r="B12" s="3" t="s">
        <v>81</v>
      </c>
      <c r="C12" s="5" t="s">
        <v>64</v>
      </c>
      <c r="D12" s="23">
        <v>37337</v>
      </c>
      <c r="E12" s="23">
        <f ca="1">TODAY()</f>
        <v>46076</v>
      </c>
      <c r="F12" s="5">
        <f ca="1">DATEDIF(D12,E12,"y")</f>
        <v>23</v>
      </c>
      <c r="G12" s="24" t="str">
        <f ca="1">IF(F12&gt;59, "Super Senior", IF(F12&gt;=50, "Senior", IF(F12&gt;=21, " ", IF(F12&gt;=13, "Junior", "Super Junior"))))</f>
        <v xml:space="preserve"> </v>
      </c>
      <c r="H12" s="25" t="s">
        <v>37</v>
      </c>
      <c r="J12" s="31">
        <v>0</v>
      </c>
      <c r="K12" s="31">
        <v>0</v>
      </c>
      <c r="L12" s="31">
        <v>54.87</v>
      </c>
      <c r="N12" s="87">
        <f>(SUM(L12+K12+J12)-MIN(L12,K12,J12))/2</f>
        <v>27.434999999999999</v>
      </c>
      <c r="O12" s="97">
        <f>N12/$N$17*100</f>
        <v>36.502128791910579</v>
      </c>
    </row>
    <row r="13" spans="2:15" x14ac:dyDescent="0.2">
      <c r="B13" s="3" t="s">
        <v>87</v>
      </c>
      <c r="C13" s="5" t="s">
        <v>64</v>
      </c>
      <c r="D13" s="23">
        <v>27760</v>
      </c>
      <c r="E13" s="23">
        <f ca="1">TODAY()</f>
        <v>46076</v>
      </c>
      <c r="F13" s="5">
        <f ca="1">DATEDIF(D13,E13,"y")</f>
        <v>50</v>
      </c>
      <c r="G13" s="24" t="str">
        <f ca="1">IF(F13&gt;59, "Super Senior", IF(F13&gt;=50, "Senior", IF(F13&gt;=21, " ", IF(F13&gt;=13, "Junior", "Super Junior"))))</f>
        <v>Senior</v>
      </c>
      <c r="H13" s="25"/>
      <c r="J13" s="31">
        <v>0</v>
      </c>
      <c r="K13" s="31">
        <v>0</v>
      </c>
      <c r="L13" s="31">
        <v>0</v>
      </c>
      <c r="N13" s="87">
        <f>(SUM(L13+K13+J13)-MIN(L13,K13,J13))/2</f>
        <v>0</v>
      </c>
      <c r="O13" s="97">
        <f>N13/$N$17*100</f>
        <v>0</v>
      </c>
    </row>
    <row r="14" spans="2:15" x14ac:dyDescent="0.2">
      <c r="B14" s="3" t="s">
        <v>92</v>
      </c>
      <c r="C14" s="5" t="s">
        <v>64</v>
      </c>
      <c r="D14" s="23" t="s">
        <v>99</v>
      </c>
      <c r="E14" s="23">
        <f ca="1">TODAY()</f>
        <v>46076</v>
      </c>
      <c r="F14" s="5">
        <f ca="1">DATEDIF(D14,E14,"y")</f>
        <v>51</v>
      </c>
      <c r="G14" s="24" t="str">
        <f ca="1">IF(F14&gt;59, "Super Senior", IF(F14&gt;=50, "Senior", IF(F14&gt;=21, " ", IF(F14&gt;=13, "Junior", "Super Junior"))))</f>
        <v>Senior</v>
      </c>
      <c r="H14" s="25"/>
      <c r="J14" s="31">
        <v>0</v>
      </c>
      <c r="K14" s="31">
        <v>0</v>
      </c>
      <c r="L14" s="31">
        <v>0</v>
      </c>
      <c r="N14" s="87">
        <f>(SUM(L14+K14+J14)-MIN(L14,K14,J14))/2</f>
        <v>0</v>
      </c>
      <c r="O14" s="97">
        <f>N14/$N$17*100</f>
        <v>0</v>
      </c>
    </row>
    <row r="15" spans="2:15" x14ac:dyDescent="0.2">
      <c r="B15" s="3" t="s">
        <v>31</v>
      </c>
      <c r="C15" s="5" t="s">
        <v>64</v>
      </c>
      <c r="D15" s="23">
        <v>22144</v>
      </c>
      <c r="E15" s="23">
        <f ca="1">TODAY()</f>
        <v>46076</v>
      </c>
      <c r="F15" s="5">
        <f ca="1">DATEDIF(D15,E15,"y")</f>
        <v>65</v>
      </c>
      <c r="G15" s="24" t="str">
        <f ca="1">IF(F15&gt;59, "Super Senior", IF(F15&gt;=50, "Senior", IF(F15&gt;=21, " ", IF(F15&gt;=13, "Junior", "Super Junior"))))</f>
        <v>Super Senior</v>
      </c>
      <c r="H15" s="25"/>
      <c r="J15" s="31">
        <v>0</v>
      </c>
      <c r="K15" s="31">
        <v>0</v>
      </c>
      <c r="L15" s="31">
        <v>0</v>
      </c>
      <c r="N15" s="87">
        <f>(SUM(K15+J15+L15)-MIN(K15,J15,L15))/2</f>
        <v>0</v>
      </c>
      <c r="O15" s="97">
        <f>N15/$N$17*100</f>
        <v>0</v>
      </c>
    </row>
    <row r="16" spans="2:15" x14ac:dyDescent="0.2">
      <c r="B16"/>
      <c r="C16"/>
      <c r="D16"/>
      <c r="E16"/>
      <c r="F16"/>
      <c r="G16"/>
      <c r="H16"/>
      <c r="L16"/>
      <c r="N16" s="93"/>
      <c r="O16" s="93"/>
    </row>
    <row r="17" spans="2:15" ht="16" x14ac:dyDescent="0.2">
      <c r="B17" s="39"/>
      <c r="C17"/>
      <c r="D17"/>
      <c r="E17"/>
      <c r="F17"/>
      <c r="G17"/>
      <c r="H17"/>
      <c r="L17"/>
      <c r="N17" s="44" cm="1">
        <f t="array" ref="N17">AVERAGE(LARGE($N$6:$N$15,{1,2,3}))</f>
        <v>75.160000000000011</v>
      </c>
    </row>
    <row r="18" spans="2:15" ht="48" x14ac:dyDescent="0.2">
      <c r="B18" s="40"/>
      <c r="C18"/>
      <c r="D18"/>
      <c r="E18"/>
      <c r="F18"/>
      <c r="G18"/>
      <c r="H18"/>
      <c r="L18"/>
      <c r="N18" s="51" t="s">
        <v>109</v>
      </c>
      <c r="O18" s="52" t="s">
        <v>110</v>
      </c>
    </row>
    <row r="21" spans="2:15" x14ac:dyDescent="0.2">
      <c r="N21"/>
      <c r="O21"/>
    </row>
    <row r="22" spans="2:15" x14ac:dyDescent="0.2">
      <c r="N22"/>
      <c r="O22"/>
    </row>
    <row r="23" spans="2:15" x14ac:dyDescent="0.2">
      <c r="M23" s="93"/>
      <c r="N23"/>
      <c r="O23"/>
    </row>
    <row r="24" spans="2:15" x14ac:dyDescent="0.2">
      <c r="N24"/>
      <c r="O24"/>
    </row>
    <row r="25" spans="2:15" x14ac:dyDescent="0.2">
      <c r="J25" s="2"/>
      <c r="K25" s="2"/>
      <c r="N25"/>
      <c r="O25"/>
    </row>
    <row r="26" spans="2:15" x14ac:dyDescent="0.2">
      <c r="N26"/>
      <c r="O26"/>
    </row>
    <row r="27" spans="2:15" x14ac:dyDescent="0.2">
      <c r="N27"/>
      <c r="O27"/>
    </row>
    <row r="28" spans="2:15" x14ac:dyDescent="0.2">
      <c r="B28" s="6"/>
      <c r="C28" s="6"/>
      <c r="D28" s="6"/>
      <c r="E28" s="6"/>
      <c r="F28" s="6"/>
      <c r="G28" s="6"/>
      <c r="H28" s="6"/>
      <c r="N28"/>
      <c r="O28"/>
    </row>
    <row r="29" spans="2:15" x14ac:dyDescent="0.2">
      <c r="B29" s="6"/>
      <c r="C29" s="6"/>
      <c r="D29" s="6"/>
      <c r="E29" s="6"/>
      <c r="F29" s="6"/>
      <c r="G29" s="6"/>
      <c r="H29" s="6"/>
    </row>
    <row r="30" spans="2:15" x14ac:dyDescent="0.2">
      <c r="B30" s="6"/>
      <c r="C30" s="6"/>
      <c r="D30" s="6"/>
      <c r="E30" s="6"/>
      <c r="F30" s="6"/>
      <c r="G30" s="6"/>
      <c r="H30" s="6"/>
    </row>
    <row r="31" spans="2:15" x14ac:dyDescent="0.2">
      <c r="B31" s="6"/>
      <c r="C31" s="6"/>
      <c r="D31" s="6"/>
      <c r="E31" s="6"/>
      <c r="F31" s="6"/>
      <c r="G31" s="6"/>
      <c r="H31" s="6"/>
    </row>
    <row r="32" spans="2:15" x14ac:dyDescent="0.2">
      <c r="B32" s="6"/>
      <c r="C32" s="6"/>
      <c r="D32" s="6"/>
      <c r="E32" s="6"/>
      <c r="F32" s="6"/>
      <c r="G32" s="6"/>
      <c r="H32" s="6"/>
    </row>
    <row r="33" spans="2:8" x14ac:dyDescent="0.2">
      <c r="B33" s="6"/>
      <c r="C33" s="6"/>
      <c r="D33" s="6"/>
      <c r="E33" s="6"/>
      <c r="F33" s="6"/>
      <c r="G33" s="6"/>
      <c r="H33" s="6"/>
    </row>
    <row r="34" spans="2:8" x14ac:dyDescent="0.2">
      <c r="B34" s="6"/>
      <c r="C34" s="6"/>
      <c r="D34" s="6"/>
      <c r="E34" s="6"/>
      <c r="F34" s="6"/>
      <c r="G34" s="6"/>
      <c r="H34" s="6"/>
    </row>
    <row r="35" spans="2:8" x14ac:dyDescent="0.2">
      <c r="B35" s="6"/>
      <c r="C35" s="6"/>
      <c r="D35" s="6"/>
      <c r="E35" s="6"/>
      <c r="F35" s="6"/>
      <c r="G35" s="6"/>
      <c r="H35" s="6"/>
    </row>
    <row r="36" spans="2:8" x14ac:dyDescent="0.2">
      <c r="B36" s="6"/>
      <c r="C36" s="6"/>
      <c r="D36" s="6"/>
      <c r="E36" s="6"/>
      <c r="F36" s="6"/>
      <c r="G36" s="6"/>
      <c r="H36" s="6"/>
    </row>
    <row r="37" spans="2:8" x14ac:dyDescent="0.2">
      <c r="B37" s="6"/>
      <c r="C37" s="6"/>
      <c r="D37" s="6"/>
      <c r="E37" s="6"/>
      <c r="F37" s="6"/>
      <c r="G37" s="6"/>
      <c r="H37" s="6"/>
    </row>
    <row r="38" spans="2:8" x14ac:dyDescent="0.2">
      <c r="B38" s="6"/>
      <c r="C38" s="6"/>
      <c r="D38" s="6"/>
      <c r="E38" s="6"/>
      <c r="F38" s="6"/>
      <c r="G38" s="6"/>
      <c r="H38" s="6"/>
    </row>
  </sheetData>
  <autoFilter ref="B5:O15" xr:uid="{84FCF659-F3EB-394E-A040-777C7BD23DF9}">
    <sortState xmlns:xlrd2="http://schemas.microsoft.com/office/spreadsheetml/2017/richdata2" ref="B6:O15">
      <sortCondition descending="1" ref="O5:O15"/>
    </sortState>
  </autoFilter>
  <mergeCells count="5">
    <mergeCell ref="G4:H4"/>
    <mergeCell ref="J2:L2"/>
    <mergeCell ref="N2:O2"/>
    <mergeCell ref="N3:N4"/>
    <mergeCell ref="O3:O4"/>
  </mergeCells>
  <conditionalFormatting sqref="C6:C15">
    <cfRule type="cellIs" dxfId="53" priority="36" operator="equal">
      <formula>"B"</formula>
    </cfRule>
    <cfRule type="cellIs" dxfId="52" priority="37" stopIfTrue="1" operator="equal">
      <formula>"A"</formula>
    </cfRule>
  </conditionalFormatting>
  <conditionalFormatting sqref="F6:F15">
    <cfRule type="cellIs" dxfId="51" priority="43" operator="lessThan">
      <formula>14</formula>
    </cfRule>
    <cfRule type="cellIs" dxfId="50" priority="44" stopIfTrue="1" operator="greaterThan">
      <formula>59</formula>
    </cfRule>
    <cfRule type="cellIs" dxfId="49" priority="45" stopIfTrue="1" operator="between">
      <formula>50</formula>
      <formula>59</formula>
    </cfRule>
    <cfRule type="cellIs" dxfId="48" priority="46" operator="between">
      <formula>14</formula>
      <formula>21</formula>
    </cfRule>
  </conditionalFormatting>
  <conditionalFormatting sqref="G6:G15">
    <cfRule type="cellIs" dxfId="47" priority="38" operator="equal">
      <formula>"Super Junior"</formula>
    </cfRule>
    <cfRule type="cellIs" dxfId="46" priority="39" stopIfTrue="1" operator="equal">
      <formula>"Super Senior"</formula>
    </cfRule>
    <cfRule type="cellIs" dxfId="45" priority="40" operator="equal">
      <formula>"Senior"</formula>
    </cfRule>
    <cfRule type="cellIs" dxfId="44" priority="41" operator="equal">
      <formula>"Junior"</formula>
    </cfRule>
  </conditionalFormatting>
  <conditionalFormatting sqref="H6:H15">
    <cfRule type="cellIs" dxfId="43" priority="42" operator="equal">
      <formula>"Lady"</formula>
    </cfRule>
  </conditionalFormatting>
  <conditionalFormatting sqref="J6:L15 M23 N16:O16">
    <cfRule type="cellIs" dxfId="42" priority="16" stopIfTrue="1" operator="equal">
      <formula>0</formula>
    </cfRule>
  </conditionalFormatting>
  <conditionalFormatting sqref="N17">
    <cfRule type="cellIs" dxfId="41" priority="3" operator="equal">
      <formula>0</formula>
    </cfRule>
    <cfRule type="cellIs" dxfId="40" priority="4" stopIfTrue="1" operator="lessThan">
      <formula>70</formula>
    </cfRule>
  </conditionalFormatting>
  <conditionalFormatting sqref="O6:O15">
    <cfRule type="cellIs" dxfId="39" priority="1" operator="equal">
      <formula>0</formula>
    </cfRule>
    <cfRule type="cellIs" dxfId="38" priority="2" stopIfTrue="1" operator="lessThan">
      <formula>75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F9446-472C-9D40-8DA0-67738924EB66}">
  <dimension ref="B2:O61"/>
  <sheetViews>
    <sheetView zoomScale="120" zoomScaleNormal="120" workbookViewId="0">
      <selection activeCell="M1" sqref="M1:O1048576"/>
    </sheetView>
  </sheetViews>
  <sheetFormatPr baseColWidth="10" defaultRowHeight="15" x14ac:dyDescent="0.2"/>
  <cols>
    <col min="1" max="1" width="5" customWidth="1"/>
    <col min="2" max="2" width="20.83203125" style="4" customWidth="1"/>
    <col min="3" max="3" width="10" style="4" customWidth="1"/>
    <col min="4" max="4" width="12.1640625" style="4" hidden="1" customWidth="1"/>
    <col min="5" max="5" width="10" style="4" hidden="1" customWidth="1"/>
    <col min="6" max="6" width="6.1640625" style="4" hidden="1" customWidth="1"/>
    <col min="7" max="7" width="15.83203125" style="4" customWidth="1"/>
    <col min="8" max="8" width="7.33203125" style="4" customWidth="1"/>
    <col min="9" max="9" width="4.83203125" customWidth="1"/>
    <col min="10" max="11" width="15.83203125" customWidth="1"/>
    <col min="12" max="12" width="15.83203125" style="2" customWidth="1"/>
    <col min="13" max="13" width="5.83203125" customWidth="1"/>
    <col min="14" max="14" width="13.5" style="4" customWidth="1"/>
    <col min="15" max="15" width="13" style="4" customWidth="1"/>
  </cols>
  <sheetData>
    <row r="2" spans="2:15" ht="29" customHeight="1" x14ac:dyDescent="0.2">
      <c r="B2" s="13" t="s">
        <v>79</v>
      </c>
      <c r="C2" s="19"/>
      <c r="D2" s="19"/>
      <c r="E2" s="19"/>
      <c r="F2" s="19"/>
      <c r="G2" s="19"/>
      <c r="H2" s="13"/>
      <c r="J2" s="56" t="s">
        <v>72</v>
      </c>
      <c r="K2" s="56"/>
      <c r="L2" s="56"/>
      <c r="N2" s="76" t="s">
        <v>121</v>
      </c>
      <c r="O2" s="77"/>
    </row>
    <row r="3" spans="2:15" ht="14" customHeight="1" x14ac:dyDescent="0.2">
      <c r="J3" s="5">
        <v>2025</v>
      </c>
      <c r="K3" s="5">
        <v>2025</v>
      </c>
      <c r="L3" s="98" t="s">
        <v>120</v>
      </c>
      <c r="N3" s="78" t="s">
        <v>118</v>
      </c>
      <c r="O3" s="79" t="s">
        <v>119</v>
      </c>
    </row>
    <row r="4" spans="2:15" s="1" customFormat="1" ht="47" customHeight="1" x14ac:dyDescent="0.2">
      <c r="B4" s="36" t="s">
        <v>0</v>
      </c>
      <c r="C4" s="37" t="s">
        <v>71</v>
      </c>
      <c r="D4" s="38" t="s">
        <v>67</v>
      </c>
      <c r="E4" s="38" t="s">
        <v>68</v>
      </c>
      <c r="F4" s="38" t="s">
        <v>69</v>
      </c>
      <c r="G4" s="59" t="s">
        <v>70</v>
      </c>
      <c r="H4" s="60"/>
      <c r="J4" s="82" t="s">
        <v>73</v>
      </c>
      <c r="K4" s="82" t="s">
        <v>16</v>
      </c>
      <c r="L4" s="100" t="s">
        <v>16</v>
      </c>
      <c r="N4" s="80"/>
      <c r="O4" s="81"/>
    </row>
    <row r="5" spans="2:15" x14ac:dyDescent="0.2">
      <c r="B5" s="30"/>
      <c r="C5" s="29"/>
      <c r="D5" s="29"/>
      <c r="E5" s="29"/>
      <c r="F5" s="29"/>
      <c r="G5" s="29"/>
      <c r="H5" s="30"/>
      <c r="J5" s="83">
        <v>45872</v>
      </c>
      <c r="K5" s="83">
        <v>45935</v>
      </c>
      <c r="L5" s="99">
        <v>46061</v>
      </c>
      <c r="N5" s="29"/>
      <c r="O5" s="29"/>
    </row>
    <row r="6" spans="2:15" x14ac:dyDescent="0.2">
      <c r="B6" s="50" t="s">
        <v>117</v>
      </c>
      <c r="C6" s="5" t="s">
        <v>64</v>
      </c>
      <c r="D6" s="23">
        <v>38216</v>
      </c>
      <c r="E6" s="23">
        <f t="shared" ref="E6:E15" ca="1" si="0">TODAY()</f>
        <v>46076</v>
      </c>
      <c r="F6" s="5">
        <f t="shared" ref="F6:F15" ca="1" si="1">DATEDIF(D6,E6,"y")</f>
        <v>21</v>
      </c>
      <c r="G6" s="24" t="str">
        <f t="shared" ref="G6:G15" ca="1" si="2">IF(F6&gt;59, "Super Senior", IF(F6&gt;=50, "Senior", IF(F6&gt;=21, " ", IF(F6&gt;=13, "Junior", "Super Junior"))))</f>
        <v xml:space="preserve"> </v>
      </c>
      <c r="H6" s="25"/>
      <c r="J6" s="85">
        <v>100</v>
      </c>
      <c r="K6" s="85">
        <v>0</v>
      </c>
      <c r="L6" s="85">
        <v>94.33</v>
      </c>
      <c r="N6" s="87">
        <f>(SUM(L6+K6+J6)-MIN(L6,K6,J6))/2</f>
        <v>97.164999999999992</v>
      </c>
      <c r="O6" s="101">
        <f>N6/$N$17*100</f>
        <v>106.84713083957993</v>
      </c>
    </row>
    <row r="7" spans="2:15" x14ac:dyDescent="0.2">
      <c r="B7" s="53" t="s">
        <v>74</v>
      </c>
      <c r="C7" s="5" t="s">
        <v>63</v>
      </c>
      <c r="D7" s="23">
        <v>27254</v>
      </c>
      <c r="E7" s="23">
        <f t="shared" ca="1" si="0"/>
        <v>46076</v>
      </c>
      <c r="F7" s="5">
        <f t="shared" ca="1" si="1"/>
        <v>51</v>
      </c>
      <c r="G7" s="24" t="str">
        <f t="shared" ca="1" si="2"/>
        <v>Senior</v>
      </c>
      <c r="H7" s="25"/>
      <c r="J7" s="85">
        <v>92.2</v>
      </c>
      <c r="K7" s="85">
        <v>0</v>
      </c>
      <c r="L7" s="85">
        <v>100</v>
      </c>
      <c r="N7" s="87">
        <f>(SUM(L7+K7+J7)-MIN(L7,K7,J7))/2</f>
        <v>96.1</v>
      </c>
      <c r="O7" s="101">
        <f>N7/$N$17*100</f>
        <v>105.67600755090444</v>
      </c>
    </row>
    <row r="8" spans="2:15" x14ac:dyDescent="0.2">
      <c r="B8" s="50" t="s">
        <v>78</v>
      </c>
      <c r="C8" s="5" t="s">
        <v>64</v>
      </c>
      <c r="D8" s="23">
        <v>29589</v>
      </c>
      <c r="E8" s="23">
        <f t="shared" ca="1" si="0"/>
        <v>46076</v>
      </c>
      <c r="F8" s="5">
        <f t="shared" ca="1" si="1"/>
        <v>45</v>
      </c>
      <c r="G8" s="24" t="str">
        <f t="shared" ca="1" si="2"/>
        <v xml:space="preserve"> </v>
      </c>
      <c r="H8" s="25"/>
      <c r="J8" s="85">
        <v>72.86</v>
      </c>
      <c r="K8" s="85">
        <v>0</v>
      </c>
      <c r="L8" s="85">
        <v>86.24</v>
      </c>
      <c r="N8" s="87">
        <f>(SUM(L8+K8+J8)-MIN(L8,K8,J8))/2</f>
        <v>79.55</v>
      </c>
      <c r="O8" s="101">
        <f>N8/$N$17*100</f>
        <v>87.476861609515595</v>
      </c>
    </row>
    <row r="9" spans="2:15" x14ac:dyDescent="0.2">
      <c r="B9" s="50" t="s">
        <v>7</v>
      </c>
      <c r="C9" s="5" t="s">
        <v>63</v>
      </c>
      <c r="D9" s="23">
        <v>28998</v>
      </c>
      <c r="E9" s="23">
        <f t="shared" ca="1" si="0"/>
        <v>46076</v>
      </c>
      <c r="F9" s="5">
        <f t="shared" ca="1" si="1"/>
        <v>46</v>
      </c>
      <c r="G9" s="24" t="str">
        <f t="shared" ca="1" si="2"/>
        <v xml:space="preserve"> </v>
      </c>
      <c r="H9" s="25"/>
      <c r="J9" s="85">
        <v>80.400000000000006</v>
      </c>
      <c r="K9" s="85">
        <v>0</v>
      </c>
      <c r="L9" s="85">
        <v>76.760000000000005</v>
      </c>
      <c r="N9" s="87">
        <f>(SUM(L9+K9+J9)-MIN(L9,K9,J9))/2</f>
        <v>78.580000000000013</v>
      </c>
      <c r="O9" s="101">
        <f>N9/$N$17*100</f>
        <v>86.410204717482557</v>
      </c>
    </row>
    <row r="10" spans="2:15" x14ac:dyDescent="0.2">
      <c r="B10" s="53" t="s">
        <v>76</v>
      </c>
      <c r="C10" s="5" t="s">
        <v>64</v>
      </c>
      <c r="D10" s="23">
        <v>27508</v>
      </c>
      <c r="E10" s="23">
        <f t="shared" ca="1" si="0"/>
        <v>46076</v>
      </c>
      <c r="F10" s="5">
        <f t="shared" ca="1" si="1"/>
        <v>50</v>
      </c>
      <c r="G10" s="24" t="str">
        <f t="shared" ca="1" si="2"/>
        <v>Senior</v>
      </c>
      <c r="H10" s="25"/>
      <c r="J10" s="85">
        <v>66.459999999999994</v>
      </c>
      <c r="K10" s="85">
        <v>0</v>
      </c>
      <c r="L10" s="85">
        <v>88.88</v>
      </c>
      <c r="N10" s="87">
        <f>(SUM(L10+K10+J10)-MIN(L10,K10,J10))/2</f>
        <v>77.669999999999987</v>
      </c>
      <c r="O10" s="101">
        <f>N10/$N$17*100</f>
        <v>85.409526602276259</v>
      </c>
    </row>
    <row r="11" spans="2:15" x14ac:dyDescent="0.2">
      <c r="B11" s="50" t="s">
        <v>94</v>
      </c>
      <c r="C11" s="5" t="s">
        <v>64</v>
      </c>
      <c r="D11" s="23" t="s">
        <v>101</v>
      </c>
      <c r="E11" s="23">
        <f t="shared" ca="1" si="0"/>
        <v>46076</v>
      </c>
      <c r="F11" s="5">
        <f t="shared" ca="1" si="1"/>
        <v>17</v>
      </c>
      <c r="G11" s="24" t="str">
        <f t="shared" ca="1" si="2"/>
        <v>Junior</v>
      </c>
      <c r="H11" s="25"/>
      <c r="J11" s="85">
        <v>66.27</v>
      </c>
      <c r="K11" s="85">
        <v>0</v>
      </c>
      <c r="L11" s="85">
        <v>87.98</v>
      </c>
      <c r="N11" s="87">
        <f>(SUM(L11+K11+J11)-MIN(L11,K11,J11))/2</f>
        <v>77.125</v>
      </c>
      <c r="O11" s="101">
        <f>N11/$N$17*100</f>
        <v>84.810219379432951</v>
      </c>
    </row>
    <row r="12" spans="2:15" x14ac:dyDescent="0.2">
      <c r="B12" s="53" t="s">
        <v>14</v>
      </c>
      <c r="C12" s="5" t="s">
        <v>63</v>
      </c>
      <c r="D12" s="23">
        <v>27328</v>
      </c>
      <c r="E12" s="23">
        <f t="shared" ca="1" si="0"/>
        <v>46076</v>
      </c>
      <c r="F12" s="5">
        <f t="shared" ca="1" si="1"/>
        <v>51</v>
      </c>
      <c r="G12" s="24" t="str">
        <f t="shared" ca="1" si="2"/>
        <v>Senior</v>
      </c>
      <c r="H12" s="25"/>
      <c r="J12" s="85">
        <v>0</v>
      </c>
      <c r="K12" s="85">
        <v>76.14</v>
      </c>
      <c r="L12" s="85">
        <v>76.02</v>
      </c>
      <c r="N12" s="87">
        <f>(SUM(L12+K12+J12)-MIN(L12,K12,J12))/2</f>
        <v>76.08</v>
      </c>
      <c r="O12" s="101">
        <f>N12/$N$17*100</f>
        <v>83.66108901636639</v>
      </c>
    </row>
    <row r="13" spans="2:15" x14ac:dyDescent="0.2">
      <c r="B13" s="3" t="s">
        <v>13</v>
      </c>
      <c r="C13" s="5" t="s">
        <v>64</v>
      </c>
      <c r="D13" s="23">
        <v>24037</v>
      </c>
      <c r="E13" s="23">
        <f t="shared" ca="1" si="0"/>
        <v>46076</v>
      </c>
      <c r="F13" s="5">
        <f t="shared" ca="1" si="1"/>
        <v>60</v>
      </c>
      <c r="G13" s="24" t="str">
        <f t="shared" ca="1" si="2"/>
        <v>Super Senior</v>
      </c>
      <c r="H13" s="25"/>
      <c r="J13" s="85">
        <v>54.14</v>
      </c>
      <c r="K13" s="85">
        <v>0</v>
      </c>
      <c r="L13" s="85">
        <v>61.66</v>
      </c>
      <c r="N13" s="87">
        <f>(SUM(L13+K13+J13)-MIN(L13,K13,J13))/2</f>
        <v>57.9</v>
      </c>
      <c r="O13" s="101">
        <f>N13/$N$17*100</f>
        <v>63.669519637849824</v>
      </c>
    </row>
    <row r="14" spans="2:15" x14ac:dyDescent="0.2">
      <c r="B14" s="3" t="s">
        <v>77</v>
      </c>
      <c r="C14" s="5" t="s">
        <v>64</v>
      </c>
      <c r="D14" s="23">
        <v>27867</v>
      </c>
      <c r="E14" s="23">
        <f t="shared" ca="1" si="0"/>
        <v>46076</v>
      </c>
      <c r="F14" s="5">
        <f t="shared" ca="1" si="1"/>
        <v>49</v>
      </c>
      <c r="G14" s="24" t="str">
        <f t="shared" ca="1" si="2"/>
        <v xml:space="preserve"> </v>
      </c>
      <c r="H14" s="25"/>
      <c r="J14" s="85">
        <v>49.45</v>
      </c>
      <c r="K14" s="85">
        <v>0</v>
      </c>
      <c r="L14" s="85">
        <v>50.81</v>
      </c>
      <c r="N14" s="87">
        <f>(SUM(L14+K14+J14)-MIN(L14,K14,J14))/2</f>
        <v>50.13</v>
      </c>
      <c r="O14" s="101">
        <f>N14/$N$17*100</f>
        <v>55.12526803878086</v>
      </c>
    </row>
    <row r="15" spans="2:15" x14ac:dyDescent="0.2">
      <c r="B15" s="3" t="s">
        <v>112</v>
      </c>
      <c r="C15" s="5" t="s">
        <v>64</v>
      </c>
      <c r="D15" s="23">
        <v>31894</v>
      </c>
      <c r="E15" s="23">
        <f t="shared" ca="1" si="0"/>
        <v>46076</v>
      </c>
      <c r="F15" s="5">
        <f t="shared" ca="1" si="1"/>
        <v>38</v>
      </c>
      <c r="G15" s="24" t="str">
        <f t="shared" ca="1" si="2"/>
        <v xml:space="preserve"> </v>
      </c>
      <c r="H15" s="25"/>
      <c r="J15" s="85">
        <v>0</v>
      </c>
      <c r="K15" s="85">
        <v>0</v>
      </c>
      <c r="L15" s="85">
        <v>45.05</v>
      </c>
      <c r="N15" s="87">
        <f>(SUM(K15+J15+L15)-MIN(K15,J15,L15))/2</f>
        <v>22.524999999999999</v>
      </c>
      <c r="O15" s="101">
        <f>N15/$N$17*100</f>
        <v>24.769532467056429</v>
      </c>
    </row>
    <row r="16" spans="2:15" ht="20" customHeight="1" x14ac:dyDescent="0.2">
      <c r="B16"/>
      <c r="H16"/>
      <c r="L16"/>
      <c r="N16" s="93"/>
      <c r="O16" s="93"/>
    </row>
    <row r="17" spans="2:15" ht="50" customHeight="1" x14ac:dyDescent="0.2">
      <c r="B17" s="2"/>
      <c r="H17" s="2"/>
      <c r="L17"/>
      <c r="N17" s="44" cm="1">
        <f t="array" ref="N17">AVERAGE(LARGE($N$6:$N$15,{1,2,3}))</f>
        <v>90.938333333333333</v>
      </c>
    </row>
    <row r="18" spans="2:15" ht="48" x14ac:dyDescent="0.2">
      <c r="B18" s="2"/>
      <c r="H18" s="2"/>
      <c r="L18"/>
      <c r="N18" s="51" t="s">
        <v>109</v>
      </c>
      <c r="O18" s="52" t="s">
        <v>110</v>
      </c>
    </row>
    <row r="19" spans="2:15" x14ac:dyDescent="0.2">
      <c r="B19"/>
      <c r="H19"/>
      <c r="L19"/>
    </row>
    <row r="20" spans="2:15" x14ac:dyDescent="0.2">
      <c r="B20"/>
      <c r="H20"/>
      <c r="L20"/>
    </row>
    <row r="21" spans="2:15" x14ac:dyDescent="0.2">
      <c r="B21"/>
      <c r="H21"/>
      <c r="L21"/>
      <c r="N21"/>
      <c r="O21"/>
    </row>
    <row r="22" spans="2:15" x14ac:dyDescent="0.2">
      <c r="B22"/>
      <c r="H22"/>
      <c r="L22"/>
      <c r="N22"/>
      <c r="O22"/>
    </row>
    <row r="23" spans="2:15" x14ac:dyDescent="0.2">
      <c r="B23"/>
      <c r="H23"/>
      <c r="L23"/>
      <c r="M23" s="93"/>
      <c r="N23"/>
      <c r="O23"/>
    </row>
    <row r="24" spans="2:15" x14ac:dyDescent="0.2">
      <c r="B24"/>
      <c r="H24"/>
      <c r="L24"/>
      <c r="N24"/>
      <c r="O24"/>
    </row>
    <row r="25" spans="2:15" x14ac:dyDescent="0.2">
      <c r="B25"/>
      <c r="H25"/>
      <c r="L25"/>
      <c r="N25"/>
      <c r="O25"/>
    </row>
    <row r="26" spans="2:15" x14ac:dyDescent="0.2">
      <c r="B26"/>
      <c r="H26"/>
      <c r="L26"/>
      <c r="N26"/>
      <c r="O26"/>
    </row>
    <row r="27" spans="2:15" x14ac:dyDescent="0.2">
      <c r="B27"/>
      <c r="H27"/>
      <c r="L27"/>
      <c r="N27"/>
      <c r="O27"/>
    </row>
    <row r="28" spans="2:15" x14ac:dyDescent="0.2">
      <c r="N28"/>
      <c r="O28"/>
    </row>
    <row r="48" spans="10:11" x14ac:dyDescent="0.2">
      <c r="J48" s="2"/>
      <c r="K48" s="2"/>
    </row>
    <row r="51" spans="2:8" x14ac:dyDescent="0.2">
      <c r="B51" s="6"/>
      <c r="C51" s="6"/>
      <c r="D51" s="6"/>
      <c r="E51" s="6"/>
      <c r="F51" s="6"/>
      <c r="G51" s="6"/>
      <c r="H51" s="6"/>
    </row>
    <row r="52" spans="2:8" x14ac:dyDescent="0.2">
      <c r="B52" s="6"/>
      <c r="C52" s="6"/>
      <c r="D52" s="6"/>
      <c r="E52" s="6"/>
      <c r="F52" s="6"/>
      <c r="G52" s="6"/>
      <c r="H52" s="6"/>
    </row>
    <row r="53" spans="2:8" x14ac:dyDescent="0.2">
      <c r="B53" s="6"/>
      <c r="C53" s="6"/>
      <c r="D53" s="6"/>
      <c r="E53" s="6"/>
      <c r="F53" s="6"/>
      <c r="G53" s="6"/>
      <c r="H53" s="6"/>
    </row>
    <row r="54" spans="2:8" x14ac:dyDescent="0.2">
      <c r="B54" s="6"/>
      <c r="C54" s="6"/>
      <c r="D54" s="6"/>
      <c r="E54" s="6"/>
      <c r="F54" s="6"/>
      <c r="G54" s="6"/>
      <c r="H54" s="6"/>
    </row>
    <row r="55" spans="2:8" x14ac:dyDescent="0.2">
      <c r="B55" s="6"/>
      <c r="C55" s="6"/>
      <c r="D55" s="6"/>
      <c r="E55" s="6"/>
      <c r="F55" s="6"/>
      <c r="G55" s="6"/>
      <c r="H55" s="6"/>
    </row>
    <row r="56" spans="2:8" x14ac:dyDescent="0.2">
      <c r="B56" s="6"/>
      <c r="C56" s="6"/>
      <c r="D56" s="6"/>
      <c r="E56" s="6"/>
      <c r="F56" s="6"/>
      <c r="G56" s="6"/>
      <c r="H56" s="6"/>
    </row>
    <row r="57" spans="2:8" x14ac:dyDescent="0.2">
      <c r="B57" s="6"/>
      <c r="C57" s="6"/>
      <c r="D57" s="6"/>
      <c r="E57" s="6"/>
      <c r="F57" s="6"/>
      <c r="G57" s="6"/>
      <c r="H57" s="6"/>
    </row>
    <row r="58" spans="2:8" x14ac:dyDescent="0.2">
      <c r="B58" s="6"/>
      <c r="C58" s="6"/>
      <c r="D58" s="6"/>
      <c r="E58" s="6"/>
      <c r="F58" s="6"/>
      <c r="G58" s="6"/>
      <c r="H58" s="6"/>
    </row>
    <row r="59" spans="2:8" x14ac:dyDescent="0.2">
      <c r="B59" s="6"/>
      <c r="C59" s="6"/>
      <c r="D59" s="6"/>
      <c r="E59" s="6"/>
      <c r="F59" s="6"/>
      <c r="G59" s="6"/>
      <c r="H59" s="6"/>
    </row>
    <row r="60" spans="2:8" x14ac:dyDescent="0.2">
      <c r="B60" s="6"/>
      <c r="C60" s="6"/>
      <c r="D60" s="6"/>
      <c r="E60" s="6"/>
      <c r="F60" s="6"/>
      <c r="G60" s="6"/>
      <c r="H60" s="6"/>
    </row>
    <row r="61" spans="2:8" x14ac:dyDescent="0.2">
      <c r="B61" s="6"/>
      <c r="C61" s="6"/>
      <c r="D61" s="6"/>
      <c r="E61" s="6"/>
      <c r="F61" s="6"/>
      <c r="G61" s="6"/>
      <c r="H61" s="6"/>
    </row>
  </sheetData>
  <autoFilter ref="B5:L12" xr:uid="{57CF9446-472C-9D40-8DA0-67738924EB66}"/>
  <mergeCells count="5">
    <mergeCell ref="G4:H4"/>
    <mergeCell ref="J2:L2"/>
    <mergeCell ref="N2:O2"/>
    <mergeCell ref="N3:N4"/>
    <mergeCell ref="O3:O4"/>
  </mergeCells>
  <conditionalFormatting sqref="C6:C15">
    <cfRule type="cellIs" dxfId="37" priority="25" operator="equal">
      <formula>"B"</formula>
    </cfRule>
    <cfRule type="cellIs" dxfId="36" priority="26" stopIfTrue="1" operator="equal">
      <formula>"A"</formula>
    </cfRule>
  </conditionalFormatting>
  <conditionalFormatting sqref="F6:F15">
    <cfRule type="cellIs" dxfId="35" priority="47" operator="lessThan">
      <formula>14</formula>
    </cfRule>
    <cfRule type="cellIs" dxfId="34" priority="48" stopIfTrue="1" operator="greaterThan">
      <formula>59</formula>
    </cfRule>
    <cfRule type="cellIs" dxfId="33" priority="49" stopIfTrue="1" operator="between">
      <formula>50</formula>
      <formula>59</formula>
    </cfRule>
    <cfRule type="cellIs" dxfId="32" priority="50" operator="between">
      <formula>14</formula>
      <formula>21</formula>
    </cfRule>
  </conditionalFormatting>
  <conditionalFormatting sqref="G6:G15">
    <cfRule type="cellIs" dxfId="31" priority="42" operator="equal">
      <formula>"Super Junior"</formula>
    </cfRule>
    <cfRule type="cellIs" dxfId="30" priority="43" stopIfTrue="1" operator="equal">
      <formula>"Super Senior"</formula>
    </cfRule>
    <cfRule type="cellIs" dxfId="29" priority="44" operator="equal">
      <formula>"Senior"</formula>
    </cfRule>
    <cfRule type="cellIs" dxfId="28" priority="45" operator="equal">
      <formula>"Junior"</formula>
    </cfRule>
  </conditionalFormatting>
  <conditionalFormatting sqref="H6:H15">
    <cfRule type="cellIs" dxfId="27" priority="46" operator="equal">
      <formula>"Lady"</formula>
    </cfRule>
  </conditionalFormatting>
  <conditionalFormatting sqref="J6:L15">
    <cfRule type="cellIs" dxfId="26" priority="19" stopIfTrue="1" operator="equal">
      <formula>0</formula>
    </cfRule>
  </conditionalFormatting>
  <conditionalFormatting sqref="M23 N16:O16">
    <cfRule type="cellIs" dxfId="25" priority="5" stopIfTrue="1" operator="equal">
      <formula>0</formula>
    </cfRule>
  </conditionalFormatting>
  <conditionalFormatting sqref="N17">
    <cfRule type="cellIs" dxfId="24" priority="3" operator="equal">
      <formula>0</formula>
    </cfRule>
    <cfRule type="cellIs" dxfId="23" priority="4" stopIfTrue="1" operator="lessThan">
      <formula>70</formula>
    </cfRule>
  </conditionalFormatting>
  <conditionalFormatting sqref="O6:O15">
    <cfRule type="cellIs" dxfId="22" priority="1" operator="equal">
      <formula>0</formula>
    </cfRule>
    <cfRule type="cellIs" dxfId="21" priority="2" stopIfTrue="1" operator="lessThan">
      <formula>75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A445D-FACA-584C-A1FC-2986728DBDB6}">
  <dimension ref="B2:O57"/>
  <sheetViews>
    <sheetView zoomScale="120" zoomScaleNormal="120" workbookViewId="0">
      <selection activeCell="U15" sqref="U15"/>
    </sheetView>
  </sheetViews>
  <sheetFormatPr baseColWidth="10" defaultRowHeight="15" x14ac:dyDescent="0.2"/>
  <cols>
    <col min="1" max="1" width="5" customWidth="1"/>
    <col min="2" max="2" width="20.83203125" style="4" customWidth="1"/>
    <col min="3" max="3" width="10" style="4" customWidth="1"/>
    <col min="4" max="4" width="12.1640625" style="4" hidden="1" customWidth="1"/>
    <col min="5" max="5" width="10" style="4" hidden="1" customWidth="1"/>
    <col min="6" max="6" width="6.1640625" style="4" hidden="1" customWidth="1"/>
    <col min="7" max="7" width="15.83203125" style="4" customWidth="1"/>
    <col min="8" max="8" width="7.33203125" style="4" customWidth="1"/>
    <col min="9" max="9" width="4.83203125" customWidth="1"/>
    <col min="10" max="11" width="15.83203125" customWidth="1"/>
    <col min="12" max="12" width="15.83203125" style="2" customWidth="1"/>
    <col min="13" max="13" width="5.83203125" customWidth="1"/>
    <col min="14" max="14" width="13.5" style="4" customWidth="1"/>
    <col min="15" max="15" width="13" style="4" customWidth="1"/>
  </cols>
  <sheetData>
    <row r="2" spans="2:15" ht="29" customHeight="1" x14ac:dyDescent="0.2">
      <c r="B2" s="13" t="s">
        <v>88</v>
      </c>
      <c r="C2" s="19"/>
      <c r="D2" s="19"/>
      <c r="E2" s="19"/>
      <c r="F2" s="19"/>
      <c r="G2" s="19"/>
      <c r="H2" s="13"/>
      <c r="J2" s="56" t="s">
        <v>72</v>
      </c>
      <c r="K2" s="56"/>
      <c r="L2" s="56"/>
      <c r="N2" s="76" t="s">
        <v>121</v>
      </c>
      <c r="O2" s="77"/>
    </row>
    <row r="3" spans="2:15" ht="14" customHeight="1" x14ac:dyDescent="0.2">
      <c r="J3" s="5">
        <v>2025</v>
      </c>
      <c r="K3" s="5">
        <v>2025</v>
      </c>
      <c r="L3" s="94" t="s">
        <v>120</v>
      </c>
      <c r="N3" s="78" t="s">
        <v>118</v>
      </c>
      <c r="O3" s="79" t="s">
        <v>119</v>
      </c>
    </row>
    <row r="4" spans="2:15" s="1" customFormat="1" ht="47" customHeight="1" x14ac:dyDescent="0.2">
      <c r="B4" s="45" t="s">
        <v>0</v>
      </c>
      <c r="C4" s="46" t="s">
        <v>71</v>
      </c>
      <c r="D4" s="47" t="s">
        <v>67</v>
      </c>
      <c r="E4" s="47" t="s">
        <v>68</v>
      </c>
      <c r="F4" s="47" t="s">
        <v>69</v>
      </c>
      <c r="G4" s="61" t="s">
        <v>70</v>
      </c>
      <c r="H4" s="62"/>
      <c r="J4" s="82" t="s">
        <v>73</v>
      </c>
      <c r="K4" s="82" t="s">
        <v>16</v>
      </c>
      <c r="L4" s="48" t="s">
        <v>16</v>
      </c>
      <c r="N4" s="80"/>
      <c r="O4" s="81"/>
    </row>
    <row r="5" spans="2:15" x14ac:dyDescent="0.2">
      <c r="B5" s="30"/>
      <c r="C5" s="29"/>
      <c r="D5" s="29"/>
      <c r="E5" s="29"/>
      <c r="F5" s="29"/>
      <c r="G5" s="29"/>
      <c r="H5" s="30"/>
      <c r="J5" s="83">
        <v>45872</v>
      </c>
      <c r="K5" s="83">
        <v>45935</v>
      </c>
      <c r="L5" s="102">
        <v>46061</v>
      </c>
      <c r="N5" s="29"/>
      <c r="O5" s="29"/>
    </row>
    <row r="6" spans="2:15" x14ac:dyDescent="0.2">
      <c r="B6" s="50" t="s">
        <v>35</v>
      </c>
      <c r="C6" s="5" t="s">
        <v>63</v>
      </c>
      <c r="D6" s="23">
        <v>24417</v>
      </c>
      <c r="E6" s="23">
        <f ca="1">TODAY()</f>
        <v>46076</v>
      </c>
      <c r="F6" s="5">
        <f ca="1">DATEDIF(D6,E6,"y")</f>
        <v>59</v>
      </c>
      <c r="G6" s="24" t="str">
        <f ca="1">IF(F6&gt;59, "Super Senior", IF(F6&gt;=50, "Senior", IF(F6&gt;=21, " ", IF(F6&gt;=13, "Junior", "Super Junior"))))</f>
        <v>Senior</v>
      </c>
      <c r="H6" s="25"/>
      <c r="J6" s="31">
        <v>100</v>
      </c>
      <c r="K6" s="31">
        <v>100</v>
      </c>
      <c r="L6" s="31">
        <v>100</v>
      </c>
      <c r="N6" s="87">
        <f>(SUM(L6+K6+J6)-MIN(L6,K6,J6))/2</f>
        <v>100</v>
      </c>
      <c r="O6" s="97">
        <f>N6/$N$12*100</f>
        <v>101.21116021726664</v>
      </c>
    </row>
    <row r="7" spans="2:15" x14ac:dyDescent="0.2">
      <c r="B7" s="50" t="s">
        <v>91</v>
      </c>
      <c r="C7" s="5" t="s">
        <v>64</v>
      </c>
      <c r="D7" s="23">
        <v>31840</v>
      </c>
      <c r="E7" s="23">
        <f ca="1">TODAY()</f>
        <v>46076</v>
      </c>
      <c r="F7" s="5">
        <f ca="1">DATEDIF(D7,E7,"y")</f>
        <v>38</v>
      </c>
      <c r="G7" s="24" t="str">
        <f ca="1">IF(F7&gt;59, "Super Senior", IF(F7&gt;=50, "Senior", IF(F7&gt;=21, " ", IF(F7&gt;=13, "Junior", "Super Junior"))))</f>
        <v xml:space="preserve"> </v>
      </c>
      <c r="H7" s="25"/>
      <c r="J7" s="31">
        <v>0</v>
      </c>
      <c r="K7" s="31">
        <v>99.89</v>
      </c>
      <c r="L7" s="31">
        <v>97.44</v>
      </c>
      <c r="N7" s="87">
        <f>(SUM(L7+K7+J7)-MIN(L7,K7,J7))/2</f>
        <v>98.664999999999992</v>
      </c>
      <c r="O7" s="97">
        <f>N7/$N$12*100</f>
        <v>99.859991228366113</v>
      </c>
    </row>
    <row r="8" spans="2:15" x14ac:dyDescent="0.2">
      <c r="B8" s="50" t="s">
        <v>95</v>
      </c>
      <c r="C8" s="5" t="s">
        <v>64</v>
      </c>
      <c r="D8" s="23" t="s">
        <v>102</v>
      </c>
      <c r="E8" s="23">
        <f ca="1">TODAY()</f>
        <v>46076</v>
      </c>
      <c r="F8" s="5">
        <f ca="1">DATEDIF(D8,E8,"y")</f>
        <v>44</v>
      </c>
      <c r="G8" s="24" t="str">
        <f ca="1">IF(F8&gt;59, "Super Senior", IF(F8&gt;=50, "Senior", IF(F8&gt;=21, " ", IF(F8&gt;=13, "Junior", "Super Junior"))))</f>
        <v xml:space="preserve"> </v>
      </c>
      <c r="H8" s="25"/>
      <c r="J8" s="31">
        <v>89.06</v>
      </c>
      <c r="K8" s="31">
        <v>99.93</v>
      </c>
      <c r="L8" s="31">
        <v>95.56</v>
      </c>
      <c r="N8" s="87">
        <f>(SUM(L8+K8+J8)-MIN(L8,K8,J8))/2</f>
        <v>97.745000000000005</v>
      </c>
      <c r="O8" s="97">
        <f>N8/$N$12*100</f>
        <v>98.928848554367278</v>
      </c>
    </row>
    <row r="9" spans="2:15" ht="16" x14ac:dyDescent="0.2">
      <c r="B9" s="3" t="s">
        <v>89</v>
      </c>
      <c r="C9" s="5" t="s">
        <v>64</v>
      </c>
      <c r="D9" s="49">
        <v>30194</v>
      </c>
      <c r="E9" s="23">
        <f ca="1">TODAY()</f>
        <v>46076</v>
      </c>
      <c r="F9" s="5">
        <f ca="1">DATEDIF(D9,E9,"y")</f>
        <v>43</v>
      </c>
      <c r="G9" s="24" t="str">
        <f ca="1">IF(F9&gt;59, "Super Senior", IF(F9&gt;=50, "Senior", IF(F9&gt;=21, " ", IF(F9&gt;=13, "Junior", "Super Junior"))))</f>
        <v xml:space="preserve"> </v>
      </c>
      <c r="H9" s="25"/>
      <c r="J9" s="31">
        <v>94.97</v>
      </c>
      <c r="K9" s="31">
        <v>95.84</v>
      </c>
      <c r="L9" s="31">
        <v>0</v>
      </c>
      <c r="N9" s="87">
        <f>(SUM(L9+K9+J9)-MIN(L9,K9,J9))/2</f>
        <v>95.405000000000001</v>
      </c>
      <c r="O9" s="97">
        <f>N9/$N$12*100</f>
        <v>96.560507405283218</v>
      </c>
    </row>
    <row r="10" spans="2:15" x14ac:dyDescent="0.2">
      <c r="B10" s="3" t="s">
        <v>92</v>
      </c>
      <c r="C10" s="5" t="s">
        <v>64</v>
      </c>
      <c r="D10" s="23" t="s">
        <v>99</v>
      </c>
      <c r="E10" s="23">
        <f ca="1">TODAY()</f>
        <v>46076</v>
      </c>
      <c r="F10" s="5">
        <f ca="1">DATEDIF(D10,E10,"y")</f>
        <v>51</v>
      </c>
      <c r="G10" s="24" t="str">
        <f ca="1">IF(F10&gt;59, "Super Senior", IF(F10&gt;=50, "Senior", IF(F10&gt;=21, " ", IF(F10&gt;=13, "Junior", "Super Junior"))))</f>
        <v>Senior</v>
      </c>
      <c r="H10" s="25"/>
      <c r="J10" s="31">
        <v>0</v>
      </c>
      <c r="K10" s="31">
        <v>59.71</v>
      </c>
      <c r="L10" s="31">
        <v>60.63</v>
      </c>
      <c r="N10" s="87">
        <f>(SUM(L10+K10+J10)-MIN(L10,K10,J10))/2</f>
        <v>60.17</v>
      </c>
      <c r="O10" s="97">
        <f>N10/$N$12*100</f>
        <v>60.898755102729332</v>
      </c>
    </row>
    <row r="11" spans="2:15" x14ac:dyDescent="0.2">
      <c r="B11"/>
      <c r="H11"/>
      <c r="L11"/>
      <c r="N11" s="93"/>
      <c r="O11" s="93"/>
    </row>
    <row r="12" spans="2:15" x14ac:dyDescent="0.2">
      <c r="B12"/>
      <c r="H12"/>
      <c r="L12"/>
      <c r="N12" s="44" cm="1">
        <f t="array" ref="N12">AVERAGE(LARGE($N$6:$N$10,{1,2,3}))</f>
        <v>98.803333333333327</v>
      </c>
    </row>
    <row r="13" spans="2:15" ht="48" x14ac:dyDescent="0.2">
      <c r="B13" s="2"/>
      <c r="H13" s="2"/>
      <c r="L13"/>
      <c r="N13" s="51" t="s">
        <v>109</v>
      </c>
      <c r="O13" s="52" t="s">
        <v>110</v>
      </c>
    </row>
    <row r="14" spans="2:15" ht="16" customHeight="1" x14ac:dyDescent="0.2">
      <c r="B14" s="2"/>
      <c r="H14" s="2"/>
      <c r="L14"/>
    </row>
    <row r="15" spans="2:15" x14ac:dyDescent="0.2">
      <c r="B15"/>
      <c r="H15"/>
      <c r="L15"/>
    </row>
    <row r="16" spans="2:15" x14ac:dyDescent="0.2">
      <c r="B16"/>
      <c r="H16"/>
      <c r="L16"/>
      <c r="N16"/>
      <c r="O16"/>
    </row>
    <row r="17" spans="2:15" x14ac:dyDescent="0.2">
      <c r="B17"/>
      <c r="H17"/>
      <c r="L17"/>
      <c r="N17"/>
      <c r="O17"/>
    </row>
    <row r="18" spans="2:15" x14ac:dyDescent="0.2">
      <c r="B18"/>
      <c r="H18"/>
      <c r="L18"/>
      <c r="N18"/>
      <c r="O18"/>
    </row>
    <row r="19" spans="2:15" x14ac:dyDescent="0.2">
      <c r="B19"/>
      <c r="H19"/>
      <c r="L19"/>
      <c r="N19"/>
      <c r="O19"/>
    </row>
    <row r="20" spans="2:15" x14ac:dyDescent="0.2">
      <c r="B20"/>
      <c r="H20"/>
      <c r="L20"/>
      <c r="N20"/>
      <c r="O20"/>
    </row>
    <row r="21" spans="2:15" x14ac:dyDescent="0.2">
      <c r="B21"/>
      <c r="H21"/>
      <c r="L21"/>
      <c r="N21"/>
      <c r="O21"/>
    </row>
    <row r="22" spans="2:15" x14ac:dyDescent="0.2">
      <c r="B22"/>
      <c r="H22"/>
      <c r="L22"/>
      <c r="N22"/>
      <c r="O22"/>
    </row>
    <row r="23" spans="2:15" x14ac:dyDescent="0.2">
      <c r="B23"/>
      <c r="H23"/>
      <c r="L23"/>
      <c r="M23" s="93"/>
      <c r="N23"/>
      <c r="O23"/>
    </row>
    <row r="44" spans="2:11" x14ac:dyDescent="0.2">
      <c r="J44" s="2"/>
      <c r="K44" s="2"/>
    </row>
    <row r="47" spans="2:11" x14ac:dyDescent="0.2">
      <c r="B47" s="6"/>
      <c r="C47" s="6"/>
      <c r="D47" s="6"/>
      <c r="E47" s="6"/>
      <c r="F47" s="6"/>
      <c r="G47" s="6"/>
      <c r="H47" s="6"/>
    </row>
    <row r="48" spans="2:11" x14ac:dyDescent="0.2">
      <c r="B48" s="6"/>
      <c r="C48" s="6"/>
      <c r="D48" s="6"/>
      <c r="E48" s="6"/>
      <c r="F48" s="6"/>
      <c r="G48" s="6"/>
      <c r="H48" s="6"/>
    </row>
    <row r="49" spans="2:8" x14ac:dyDescent="0.2">
      <c r="B49" s="6"/>
      <c r="C49" s="6"/>
      <c r="D49" s="6"/>
      <c r="E49" s="6"/>
      <c r="F49" s="6"/>
      <c r="G49" s="6"/>
      <c r="H49" s="6"/>
    </row>
    <row r="50" spans="2:8" x14ac:dyDescent="0.2">
      <c r="B50" s="6"/>
      <c r="C50" s="6"/>
      <c r="D50" s="6"/>
      <c r="E50" s="6"/>
      <c r="F50" s="6"/>
      <c r="G50" s="6"/>
      <c r="H50" s="6"/>
    </row>
    <row r="51" spans="2:8" x14ac:dyDescent="0.2">
      <c r="B51" s="6"/>
      <c r="C51" s="6"/>
      <c r="D51" s="6"/>
      <c r="E51" s="6"/>
      <c r="F51" s="6"/>
      <c r="G51" s="6"/>
      <c r="H51" s="6"/>
    </row>
    <row r="52" spans="2:8" x14ac:dyDescent="0.2">
      <c r="B52" s="6"/>
      <c r="C52" s="6"/>
      <c r="D52" s="6"/>
      <c r="E52" s="6"/>
      <c r="F52" s="6"/>
      <c r="G52" s="6"/>
      <c r="H52" s="6"/>
    </row>
    <row r="53" spans="2:8" x14ac:dyDescent="0.2">
      <c r="B53" s="6"/>
      <c r="C53" s="6"/>
      <c r="D53" s="6"/>
      <c r="E53" s="6"/>
      <c r="F53" s="6"/>
      <c r="G53" s="6"/>
      <c r="H53" s="6"/>
    </row>
    <row r="54" spans="2:8" x14ac:dyDescent="0.2">
      <c r="B54" s="6"/>
      <c r="C54" s="6"/>
      <c r="D54" s="6"/>
      <c r="E54" s="6"/>
      <c r="F54" s="6"/>
      <c r="G54" s="6"/>
      <c r="H54" s="6"/>
    </row>
    <row r="55" spans="2:8" x14ac:dyDescent="0.2">
      <c r="B55" s="6"/>
      <c r="C55" s="6"/>
      <c r="D55" s="6"/>
      <c r="E55" s="6"/>
      <c r="F55" s="6"/>
      <c r="G55" s="6"/>
      <c r="H55" s="6"/>
    </row>
    <row r="56" spans="2:8" x14ac:dyDescent="0.2">
      <c r="B56" s="6"/>
      <c r="C56" s="6"/>
      <c r="D56" s="6"/>
      <c r="E56" s="6"/>
      <c r="F56" s="6"/>
      <c r="G56" s="6"/>
      <c r="H56" s="6"/>
    </row>
    <row r="57" spans="2:8" x14ac:dyDescent="0.2">
      <c r="B57" s="6"/>
      <c r="C57" s="6"/>
      <c r="D57" s="6"/>
      <c r="E57" s="6"/>
      <c r="F57" s="6"/>
      <c r="G57" s="6"/>
      <c r="H57" s="6"/>
    </row>
  </sheetData>
  <autoFilter ref="B5:L8" xr:uid="{57CF9446-472C-9D40-8DA0-67738924EB66}"/>
  <mergeCells count="5">
    <mergeCell ref="G4:H4"/>
    <mergeCell ref="J2:L2"/>
    <mergeCell ref="N2:O2"/>
    <mergeCell ref="N3:N4"/>
    <mergeCell ref="O3:O4"/>
  </mergeCells>
  <conditionalFormatting sqref="C6:C10">
    <cfRule type="cellIs" dxfId="20" priority="29" operator="equal">
      <formula>"B"</formula>
    </cfRule>
    <cfRule type="cellIs" dxfId="19" priority="30" stopIfTrue="1" operator="equal">
      <formula>"A"</formula>
    </cfRule>
  </conditionalFormatting>
  <conditionalFormatting sqref="F6:F10">
    <cfRule type="cellIs" dxfId="18" priority="36" operator="lessThan">
      <formula>14</formula>
    </cfRule>
    <cfRule type="cellIs" dxfId="17" priority="37" stopIfTrue="1" operator="greaterThan">
      <formula>59</formula>
    </cfRule>
    <cfRule type="cellIs" dxfId="16" priority="38" stopIfTrue="1" operator="between">
      <formula>50</formula>
      <formula>59</formula>
    </cfRule>
    <cfRule type="cellIs" dxfId="15" priority="39" operator="between">
      <formula>14</formula>
      <formula>21</formula>
    </cfRule>
  </conditionalFormatting>
  <conditionalFormatting sqref="G6:G10">
    <cfRule type="cellIs" dxfId="14" priority="31" operator="equal">
      <formula>"Super Junior"</formula>
    </cfRule>
    <cfRule type="cellIs" dxfId="13" priority="32" stopIfTrue="1" operator="equal">
      <formula>"Super Senior"</formula>
    </cfRule>
    <cfRule type="cellIs" dxfId="12" priority="33" operator="equal">
      <formula>"Senior"</formula>
    </cfRule>
    <cfRule type="cellIs" dxfId="11" priority="34" operator="equal">
      <formula>"Junior"</formula>
    </cfRule>
  </conditionalFormatting>
  <conditionalFormatting sqref="H6:H10">
    <cfRule type="cellIs" dxfId="10" priority="35" operator="equal">
      <formula>"Lady"</formula>
    </cfRule>
  </conditionalFormatting>
  <conditionalFormatting sqref="J6:L10">
    <cfRule type="cellIs" dxfId="9" priority="22" stopIfTrue="1" operator="equal">
      <formula>0</formula>
    </cfRule>
  </conditionalFormatting>
  <conditionalFormatting sqref="M23 N11:O11">
    <cfRule type="cellIs" dxfId="4" priority="5" stopIfTrue="1" operator="equal">
      <formula>0</formula>
    </cfRule>
  </conditionalFormatting>
  <conditionalFormatting sqref="N12">
    <cfRule type="cellIs" dxfId="3" priority="3" operator="equal">
      <formula>0</formula>
    </cfRule>
    <cfRule type="cellIs" dxfId="2" priority="4" stopIfTrue="1" operator="lessThan">
      <formula>70</formula>
    </cfRule>
  </conditionalFormatting>
  <conditionalFormatting sqref="O6:O10">
    <cfRule type="cellIs" dxfId="1" priority="1" operator="equal">
      <formula>0</formula>
    </cfRule>
    <cfRule type="cellIs" dxfId="0" priority="2" stopIfTrue="1" operator="lessThan">
      <formula>75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911E1-AC09-E94E-998E-A652501FCBEF}">
  <dimension ref="B2:L61"/>
  <sheetViews>
    <sheetView zoomScaleNormal="100" workbookViewId="0">
      <selection activeCell="G8" sqref="B5:G8"/>
    </sheetView>
  </sheetViews>
  <sheetFormatPr baseColWidth="10" defaultRowHeight="15" x14ac:dyDescent="0.2"/>
  <cols>
    <col min="1" max="1" width="5" customWidth="1"/>
    <col min="2" max="2" width="38" style="10" customWidth="1"/>
    <col min="3" max="3" width="27.5" style="10" customWidth="1"/>
    <col min="4" max="4" width="19.5" customWidth="1"/>
    <col min="5" max="5" width="18.33203125" customWidth="1"/>
    <col min="6" max="6" width="17.6640625" customWidth="1"/>
    <col min="7" max="7" width="21.1640625" customWidth="1"/>
    <col min="12" max="12" width="31.6640625" customWidth="1"/>
  </cols>
  <sheetData>
    <row r="2" spans="2:7" s="1" customFormat="1" ht="59" customHeight="1" x14ac:dyDescent="0.35">
      <c r="B2" s="14" t="s">
        <v>41</v>
      </c>
      <c r="C2" s="11"/>
    </row>
    <row r="3" spans="2:7" ht="46" customHeight="1" x14ac:dyDescent="0.35">
      <c r="B3" s="14">
        <v>2026</v>
      </c>
    </row>
    <row r="4" spans="2:7" ht="25" customHeight="1" x14ac:dyDescent="0.2">
      <c r="B4" s="12" t="s">
        <v>30</v>
      </c>
      <c r="C4" s="12" t="s">
        <v>29</v>
      </c>
      <c r="D4" s="8" t="s">
        <v>1</v>
      </c>
      <c r="E4" s="8" t="s">
        <v>2</v>
      </c>
      <c r="F4" s="8" t="s">
        <v>3</v>
      </c>
      <c r="G4" s="8" t="s">
        <v>33</v>
      </c>
    </row>
    <row r="5" spans="2:7" ht="25" customHeight="1" x14ac:dyDescent="0.2">
      <c r="B5" s="63" t="s">
        <v>111</v>
      </c>
      <c r="C5" s="41" t="s">
        <v>27</v>
      </c>
      <c r="D5" s="7" t="s">
        <v>20</v>
      </c>
      <c r="E5" s="7" t="s">
        <v>66</v>
      </c>
      <c r="F5" s="7" t="s">
        <v>59</v>
      </c>
      <c r="G5" s="7" t="s">
        <v>107</v>
      </c>
    </row>
    <row r="6" spans="2:7" ht="25" customHeight="1" x14ac:dyDescent="0.2">
      <c r="B6" s="64"/>
      <c r="C6" s="21" t="s">
        <v>88</v>
      </c>
      <c r="D6" s="42" t="s">
        <v>25</v>
      </c>
      <c r="E6" s="42" t="s">
        <v>108</v>
      </c>
      <c r="F6" s="42" t="s">
        <v>104</v>
      </c>
      <c r="G6" s="42"/>
    </row>
    <row r="7" spans="2:7" ht="25" customHeight="1" x14ac:dyDescent="0.2">
      <c r="B7" s="64"/>
      <c r="C7" s="21" t="s">
        <v>5</v>
      </c>
      <c r="D7" s="42" t="s">
        <v>114</v>
      </c>
      <c r="E7" s="42" t="s">
        <v>115</v>
      </c>
      <c r="F7" s="42" t="s">
        <v>18</v>
      </c>
      <c r="G7" s="42" t="s">
        <v>113</v>
      </c>
    </row>
    <row r="8" spans="2:7" ht="25" customHeight="1" thickBot="1" x14ac:dyDescent="0.25">
      <c r="B8" s="65"/>
      <c r="C8" s="16" t="s">
        <v>116</v>
      </c>
      <c r="D8" s="9" t="s">
        <v>19</v>
      </c>
      <c r="E8" s="9" t="s">
        <v>105</v>
      </c>
      <c r="F8" s="9" t="s">
        <v>17</v>
      </c>
      <c r="G8" s="9"/>
    </row>
    <row r="9" spans="2:7" ht="46" customHeight="1" thickTop="1" x14ac:dyDescent="0.35">
      <c r="B9" s="14">
        <v>2025</v>
      </c>
    </row>
    <row r="10" spans="2:7" ht="25" customHeight="1" x14ac:dyDescent="0.2">
      <c r="B10" s="12" t="s">
        <v>30</v>
      </c>
      <c r="C10" s="12" t="s">
        <v>29</v>
      </c>
      <c r="D10" s="8" t="s">
        <v>1</v>
      </c>
      <c r="E10" s="8" t="s">
        <v>2</v>
      </c>
      <c r="F10" s="8" t="s">
        <v>3</v>
      </c>
      <c r="G10" s="8" t="s">
        <v>33</v>
      </c>
    </row>
    <row r="11" spans="2:7" ht="25" customHeight="1" x14ac:dyDescent="0.2">
      <c r="B11" s="66" t="s">
        <v>106</v>
      </c>
      <c r="C11" s="41" t="s">
        <v>27</v>
      </c>
      <c r="D11" s="7" t="s">
        <v>20</v>
      </c>
      <c r="E11" s="7" t="s">
        <v>66</v>
      </c>
      <c r="F11" s="7" t="s">
        <v>107</v>
      </c>
      <c r="G11" s="7" t="s">
        <v>59</v>
      </c>
    </row>
    <row r="12" spans="2:7" ht="25" customHeight="1" x14ac:dyDescent="0.2">
      <c r="B12" s="67"/>
      <c r="C12" s="21" t="s">
        <v>88</v>
      </c>
      <c r="D12" s="42" t="s">
        <v>25</v>
      </c>
      <c r="E12" s="42" t="s">
        <v>104</v>
      </c>
      <c r="F12" s="42" t="s">
        <v>108</v>
      </c>
      <c r="G12" s="42"/>
    </row>
    <row r="13" spans="2:7" ht="25" customHeight="1" thickBot="1" x14ac:dyDescent="0.25">
      <c r="B13" s="68"/>
      <c r="C13" s="16" t="s">
        <v>5</v>
      </c>
      <c r="D13" s="9" t="s">
        <v>19</v>
      </c>
      <c r="E13" s="9" t="s">
        <v>103</v>
      </c>
      <c r="F13" s="9" t="s">
        <v>18</v>
      </c>
      <c r="G13" s="9" t="s">
        <v>105</v>
      </c>
    </row>
    <row r="14" spans="2:7" ht="46" customHeight="1" thickTop="1" x14ac:dyDescent="0.35">
      <c r="B14" s="14">
        <v>2024</v>
      </c>
    </row>
    <row r="15" spans="2:7" ht="25" customHeight="1" x14ac:dyDescent="0.2">
      <c r="B15" s="12" t="s">
        <v>30</v>
      </c>
      <c r="C15" s="12" t="s">
        <v>29</v>
      </c>
      <c r="D15" s="8" t="s">
        <v>1</v>
      </c>
      <c r="E15" s="8" t="s">
        <v>2</v>
      </c>
      <c r="F15" s="8" t="s">
        <v>3</v>
      </c>
      <c r="G15" s="8" t="s">
        <v>33</v>
      </c>
    </row>
    <row r="16" spans="2:7" ht="25" customHeight="1" x14ac:dyDescent="0.2">
      <c r="B16" s="66" t="s">
        <v>82</v>
      </c>
      <c r="C16" s="41" t="s">
        <v>27</v>
      </c>
      <c r="D16" s="7" t="s">
        <v>66</v>
      </c>
      <c r="E16" s="7" t="s">
        <v>20</v>
      </c>
      <c r="F16" s="7" t="s">
        <v>59</v>
      </c>
      <c r="G16" s="7"/>
    </row>
    <row r="17" spans="2:7" ht="25" customHeight="1" x14ac:dyDescent="0.2">
      <c r="B17" s="67"/>
      <c r="C17" s="21" t="s">
        <v>4</v>
      </c>
      <c r="D17" s="42" t="s">
        <v>83</v>
      </c>
      <c r="E17" s="42" t="s">
        <v>84</v>
      </c>
      <c r="F17" s="42" t="s">
        <v>85</v>
      </c>
      <c r="G17" s="42"/>
    </row>
    <row r="18" spans="2:7" ht="25" customHeight="1" thickBot="1" x14ac:dyDescent="0.25">
      <c r="B18" s="68"/>
      <c r="C18" s="16" t="s">
        <v>5</v>
      </c>
      <c r="D18" s="9" t="s">
        <v>19</v>
      </c>
      <c r="E18" s="9" t="s">
        <v>17</v>
      </c>
      <c r="F18" s="9" t="s">
        <v>18</v>
      </c>
      <c r="G18" s="9"/>
    </row>
    <row r="19" spans="2:7" ht="46" customHeight="1" thickTop="1" x14ac:dyDescent="0.35">
      <c r="B19" s="14">
        <v>2023</v>
      </c>
    </row>
    <row r="20" spans="2:7" ht="25" customHeight="1" x14ac:dyDescent="0.2">
      <c r="B20" s="12" t="s">
        <v>30</v>
      </c>
      <c r="C20" s="12" t="s">
        <v>29</v>
      </c>
      <c r="D20" s="8" t="s">
        <v>1</v>
      </c>
      <c r="E20" s="8" t="s">
        <v>2</v>
      </c>
      <c r="F20" s="8" t="s">
        <v>3</v>
      </c>
      <c r="G20" s="8" t="s">
        <v>33</v>
      </c>
    </row>
    <row r="21" spans="2:7" ht="25" customHeight="1" x14ac:dyDescent="0.2">
      <c r="B21" s="66" t="s">
        <v>65</v>
      </c>
      <c r="C21" s="41" t="s">
        <v>27</v>
      </c>
      <c r="D21" s="7" t="s">
        <v>20</v>
      </c>
      <c r="E21" s="7" t="s">
        <v>66</v>
      </c>
      <c r="F21" s="7" t="s">
        <v>59</v>
      </c>
      <c r="G21" s="7"/>
    </row>
    <row r="22" spans="2:7" ht="25" customHeight="1" x14ac:dyDescent="0.2">
      <c r="B22" s="67"/>
      <c r="C22" s="41" t="s">
        <v>60</v>
      </c>
      <c r="D22" s="7"/>
      <c r="E22" s="7"/>
      <c r="F22" s="7"/>
      <c r="G22" s="7"/>
    </row>
    <row r="23" spans="2:7" ht="25" customHeight="1" thickBot="1" x14ac:dyDescent="0.25">
      <c r="B23" s="68"/>
      <c r="C23" s="16" t="s">
        <v>5</v>
      </c>
      <c r="D23" s="9" t="s">
        <v>17</v>
      </c>
      <c r="E23" s="9" t="s">
        <v>19</v>
      </c>
      <c r="F23" s="9" t="s">
        <v>18</v>
      </c>
      <c r="G23" s="9"/>
    </row>
    <row r="24" spans="2:7" ht="46" customHeight="1" thickTop="1" x14ac:dyDescent="0.35">
      <c r="B24" s="14">
        <v>2022</v>
      </c>
    </row>
    <row r="25" spans="2:7" ht="25" customHeight="1" x14ac:dyDescent="0.2">
      <c r="B25" s="12" t="s">
        <v>30</v>
      </c>
      <c r="C25" s="12" t="s">
        <v>29</v>
      </c>
      <c r="D25" s="8" t="s">
        <v>1</v>
      </c>
      <c r="E25" s="8" t="s">
        <v>2</v>
      </c>
      <c r="F25" s="8" t="s">
        <v>3</v>
      </c>
      <c r="G25" s="8" t="s">
        <v>33</v>
      </c>
    </row>
    <row r="26" spans="2:7" ht="25" customHeight="1" x14ac:dyDescent="0.2">
      <c r="B26" s="66" t="s">
        <v>56</v>
      </c>
      <c r="C26" s="41" t="s">
        <v>27</v>
      </c>
      <c r="D26" s="7" t="s">
        <v>20</v>
      </c>
      <c r="E26" s="7" t="s">
        <v>57</v>
      </c>
      <c r="F26" s="7" t="s">
        <v>58</v>
      </c>
      <c r="G26" s="7" t="s">
        <v>59</v>
      </c>
    </row>
    <row r="27" spans="2:7" ht="25" customHeight="1" x14ac:dyDescent="0.2">
      <c r="B27" s="67"/>
      <c r="C27" s="41" t="s">
        <v>60</v>
      </c>
      <c r="D27" s="7" t="s">
        <v>21</v>
      </c>
      <c r="E27" s="7" t="s">
        <v>23</v>
      </c>
      <c r="F27" s="7" t="s">
        <v>61</v>
      </c>
      <c r="G27" s="7"/>
    </row>
    <row r="28" spans="2:7" ht="25" customHeight="1" thickBot="1" x14ac:dyDescent="0.25">
      <c r="B28" s="68"/>
      <c r="C28" s="16" t="s">
        <v>5</v>
      </c>
      <c r="D28" s="9" t="s">
        <v>17</v>
      </c>
      <c r="E28" s="9" t="s">
        <v>19</v>
      </c>
      <c r="F28" s="9" t="s">
        <v>18</v>
      </c>
      <c r="G28" s="9"/>
    </row>
    <row r="29" spans="2:7" ht="25" customHeight="1" thickTop="1" x14ac:dyDescent="0.2">
      <c r="B29" s="66" t="s">
        <v>55</v>
      </c>
      <c r="C29" s="41" t="s">
        <v>27</v>
      </c>
      <c r="D29" s="7" t="s">
        <v>20</v>
      </c>
      <c r="E29" s="7" t="s">
        <v>21</v>
      </c>
      <c r="F29" s="7" t="s">
        <v>22</v>
      </c>
      <c r="G29" s="7" t="s">
        <v>23</v>
      </c>
    </row>
    <row r="30" spans="2:7" ht="25" customHeight="1" x14ac:dyDescent="0.2">
      <c r="B30" s="67"/>
      <c r="C30" s="41" t="s">
        <v>5</v>
      </c>
      <c r="D30" s="7" t="s">
        <v>17</v>
      </c>
      <c r="E30" s="7" t="s">
        <v>19</v>
      </c>
      <c r="F30" s="7" t="s">
        <v>18</v>
      </c>
      <c r="G30" s="7"/>
    </row>
    <row r="31" spans="2:7" ht="25" customHeight="1" thickBot="1" x14ac:dyDescent="0.25">
      <c r="B31" s="68"/>
      <c r="C31" s="16"/>
      <c r="D31" s="9"/>
      <c r="E31" s="9"/>
      <c r="F31" s="9"/>
      <c r="G31" s="9"/>
    </row>
    <row r="32" spans="2:7" ht="46" customHeight="1" thickTop="1" x14ac:dyDescent="0.35">
      <c r="B32" s="14">
        <v>2021</v>
      </c>
    </row>
    <row r="33" spans="2:7" ht="25" customHeight="1" x14ac:dyDescent="0.2">
      <c r="B33" s="12" t="s">
        <v>30</v>
      </c>
      <c r="C33" s="12" t="s">
        <v>29</v>
      </c>
      <c r="D33" s="8" t="s">
        <v>1</v>
      </c>
      <c r="E33" s="8" t="s">
        <v>2</v>
      </c>
      <c r="F33" s="8" t="s">
        <v>3</v>
      </c>
      <c r="G33" s="8" t="s">
        <v>33</v>
      </c>
    </row>
    <row r="34" spans="2:7" ht="25" customHeight="1" x14ac:dyDescent="0.2">
      <c r="B34" s="66" t="s">
        <v>26</v>
      </c>
      <c r="C34" s="41" t="s">
        <v>27</v>
      </c>
      <c r="D34" s="7" t="s">
        <v>20</v>
      </c>
      <c r="E34" s="7" t="s">
        <v>21</v>
      </c>
      <c r="F34" s="7" t="s">
        <v>22</v>
      </c>
      <c r="G34" s="7"/>
    </row>
    <row r="35" spans="2:7" ht="25" customHeight="1" x14ac:dyDescent="0.2">
      <c r="B35" s="67"/>
      <c r="C35" s="41" t="s">
        <v>28</v>
      </c>
      <c r="D35" s="7" t="s">
        <v>23</v>
      </c>
      <c r="E35" s="7" t="s">
        <v>24</v>
      </c>
      <c r="F35" s="7" t="s">
        <v>25</v>
      </c>
      <c r="G35" s="7"/>
    </row>
    <row r="36" spans="2:7" ht="25" customHeight="1" thickBot="1" x14ac:dyDescent="0.25">
      <c r="B36" s="68"/>
      <c r="C36" s="16" t="s">
        <v>5</v>
      </c>
      <c r="D36" s="9" t="s">
        <v>17</v>
      </c>
      <c r="E36" s="9" t="s">
        <v>19</v>
      </c>
      <c r="F36" s="9" t="s">
        <v>18</v>
      </c>
      <c r="G36" s="9"/>
    </row>
    <row r="37" spans="2:7" ht="25" customHeight="1" thickTop="1" x14ac:dyDescent="0.2">
      <c r="B37" s="66" t="s">
        <v>32</v>
      </c>
      <c r="C37" s="41" t="s">
        <v>27</v>
      </c>
      <c r="D37" s="7" t="s">
        <v>20</v>
      </c>
      <c r="E37" s="7" t="s">
        <v>21</v>
      </c>
      <c r="F37" s="7" t="s">
        <v>22</v>
      </c>
      <c r="G37" s="7"/>
    </row>
    <row r="38" spans="2:7" ht="25" customHeight="1" x14ac:dyDescent="0.2">
      <c r="B38" s="67"/>
      <c r="C38" s="41" t="s">
        <v>28</v>
      </c>
      <c r="D38" s="7" t="s">
        <v>23</v>
      </c>
      <c r="E38" s="7" t="s">
        <v>24</v>
      </c>
      <c r="F38" s="7" t="s">
        <v>25</v>
      </c>
      <c r="G38" s="7"/>
    </row>
    <row r="39" spans="2:7" ht="25" customHeight="1" thickBot="1" x14ac:dyDescent="0.25">
      <c r="B39" s="68"/>
      <c r="C39" s="16" t="s">
        <v>5</v>
      </c>
      <c r="D39" s="9" t="s">
        <v>17</v>
      </c>
      <c r="E39" s="9" t="s">
        <v>19</v>
      </c>
      <c r="F39" s="9" t="s">
        <v>18</v>
      </c>
      <c r="G39" s="9"/>
    </row>
    <row r="40" spans="2:7" ht="25" customHeight="1" thickTop="1" thickBot="1" x14ac:dyDescent="0.25">
      <c r="B40" s="15" t="s">
        <v>39</v>
      </c>
      <c r="C40" s="15" t="s">
        <v>27</v>
      </c>
      <c r="D40" s="73" t="s">
        <v>38</v>
      </c>
      <c r="E40" s="74"/>
      <c r="F40" s="74"/>
      <c r="G40" s="75"/>
    </row>
    <row r="41" spans="2:7" ht="16" thickTop="1" x14ac:dyDescent="0.2"/>
    <row r="42" spans="2:7" ht="46" customHeight="1" x14ac:dyDescent="0.35">
      <c r="B42" s="14">
        <v>2020</v>
      </c>
    </row>
    <row r="43" spans="2:7" ht="25" customHeight="1" x14ac:dyDescent="0.2">
      <c r="B43" s="12" t="s">
        <v>30</v>
      </c>
      <c r="C43" s="12" t="s">
        <v>29</v>
      </c>
      <c r="D43" s="8" t="s">
        <v>1</v>
      </c>
      <c r="E43" s="8" t="s">
        <v>2</v>
      </c>
      <c r="F43" s="8" t="s">
        <v>3</v>
      </c>
      <c r="G43" s="8" t="s">
        <v>33</v>
      </c>
    </row>
    <row r="44" spans="2:7" ht="25" customHeight="1" thickBot="1" x14ac:dyDescent="0.25">
      <c r="B44" s="16" t="s">
        <v>42</v>
      </c>
      <c r="C44" s="70" t="s">
        <v>51</v>
      </c>
      <c r="D44" s="71"/>
      <c r="E44" s="71"/>
      <c r="F44" s="71"/>
      <c r="G44" s="72"/>
    </row>
    <row r="45" spans="2:7" ht="16" thickTop="1" x14ac:dyDescent="0.2"/>
    <row r="46" spans="2:7" ht="46" customHeight="1" x14ac:dyDescent="0.35">
      <c r="B46" s="14">
        <v>2019</v>
      </c>
    </row>
    <row r="47" spans="2:7" ht="25" customHeight="1" x14ac:dyDescent="0.2">
      <c r="B47" s="12" t="s">
        <v>30</v>
      </c>
      <c r="C47" s="12" t="s">
        <v>29</v>
      </c>
      <c r="D47" s="8" t="s">
        <v>1</v>
      </c>
      <c r="E47" s="8" t="s">
        <v>2</v>
      </c>
      <c r="F47" s="8" t="s">
        <v>3</v>
      </c>
      <c r="G47" s="8" t="s">
        <v>33</v>
      </c>
    </row>
    <row r="48" spans="2:7" ht="25" customHeight="1" x14ac:dyDescent="0.2">
      <c r="B48" s="66" t="s">
        <v>42</v>
      </c>
      <c r="C48" s="41" t="s">
        <v>44</v>
      </c>
      <c r="D48" s="7" t="s">
        <v>20</v>
      </c>
      <c r="E48" s="7" t="s">
        <v>45</v>
      </c>
      <c r="F48" s="7" t="s">
        <v>46</v>
      </c>
      <c r="G48" s="7"/>
    </row>
    <row r="49" spans="2:12" ht="25" customHeight="1" thickBot="1" x14ac:dyDescent="0.25">
      <c r="B49" s="68"/>
      <c r="C49" s="16" t="s">
        <v>4</v>
      </c>
      <c r="D49" s="9" t="s">
        <v>40</v>
      </c>
      <c r="E49" s="9" t="s">
        <v>48</v>
      </c>
      <c r="F49" s="9" t="s">
        <v>49</v>
      </c>
      <c r="G49" s="9"/>
    </row>
    <row r="50" spans="2:12" ht="25" customHeight="1" thickTop="1" thickBot="1" x14ac:dyDescent="0.25">
      <c r="B50" s="16" t="s">
        <v>43</v>
      </c>
      <c r="C50" s="20" t="s">
        <v>5</v>
      </c>
      <c r="D50" s="18" t="s">
        <v>17</v>
      </c>
      <c r="E50" s="18" t="s">
        <v>19</v>
      </c>
      <c r="F50" s="18" t="s">
        <v>18</v>
      </c>
      <c r="G50" s="18"/>
    </row>
    <row r="51" spans="2:12" ht="16" thickTop="1" x14ac:dyDescent="0.2"/>
    <row r="52" spans="2:12" ht="46" customHeight="1" x14ac:dyDescent="0.35">
      <c r="B52" s="14">
        <v>2018</v>
      </c>
    </row>
    <row r="53" spans="2:12" ht="25" customHeight="1" x14ac:dyDescent="0.2">
      <c r="B53" s="12" t="s">
        <v>30</v>
      </c>
      <c r="C53" s="12" t="s">
        <v>29</v>
      </c>
      <c r="D53" s="8" t="s">
        <v>1</v>
      </c>
      <c r="E53" s="8" t="s">
        <v>2</v>
      </c>
      <c r="F53" s="8" t="s">
        <v>3</v>
      </c>
      <c r="G53" s="8" t="s">
        <v>33</v>
      </c>
    </row>
    <row r="54" spans="2:12" ht="25" customHeight="1" x14ac:dyDescent="0.2">
      <c r="B54" s="66" t="s">
        <v>42</v>
      </c>
      <c r="C54" s="41" t="s">
        <v>44</v>
      </c>
      <c r="D54" s="7" t="s">
        <v>20</v>
      </c>
      <c r="E54" s="7" t="s">
        <v>45</v>
      </c>
      <c r="F54" s="7" t="s">
        <v>46</v>
      </c>
      <c r="G54" s="7"/>
    </row>
    <row r="55" spans="2:12" ht="25" customHeight="1" thickBot="1" x14ac:dyDescent="0.25">
      <c r="B55" s="68"/>
      <c r="C55" s="16" t="s">
        <v>5</v>
      </c>
      <c r="D55" s="9" t="s">
        <v>17</v>
      </c>
      <c r="E55" s="9" t="s">
        <v>47</v>
      </c>
      <c r="F55" s="9" t="s">
        <v>18</v>
      </c>
      <c r="G55" s="9"/>
    </row>
    <row r="56" spans="2:12" ht="25" customHeight="1" thickTop="1" x14ac:dyDescent="0.2">
      <c r="B56" s="69" t="s">
        <v>43</v>
      </c>
      <c r="C56" s="41" t="s">
        <v>4</v>
      </c>
      <c r="D56" s="7" t="s">
        <v>40</v>
      </c>
      <c r="E56" s="7" t="s">
        <v>48</v>
      </c>
      <c r="F56" s="7" t="s">
        <v>49</v>
      </c>
      <c r="G56" s="7"/>
    </row>
    <row r="57" spans="2:12" ht="25" customHeight="1" x14ac:dyDescent="0.2">
      <c r="B57" s="67"/>
      <c r="C57" s="41" t="s">
        <v>50</v>
      </c>
      <c r="D57" s="7" t="s">
        <v>20</v>
      </c>
      <c r="E57" s="7" t="s">
        <v>45</v>
      </c>
      <c r="F57" s="7" t="s">
        <v>46</v>
      </c>
      <c r="G57" s="7"/>
      <c r="L57" s="17"/>
    </row>
    <row r="58" spans="2:12" ht="25" customHeight="1" thickBot="1" x14ac:dyDescent="0.25">
      <c r="B58" s="68"/>
      <c r="C58" s="16" t="s">
        <v>5</v>
      </c>
      <c r="D58" s="9" t="s">
        <v>17</v>
      </c>
      <c r="E58" s="9" t="s">
        <v>19</v>
      </c>
      <c r="F58" s="9" t="s">
        <v>18</v>
      </c>
      <c r="G58" s="9"/>
      <c r="L58" s="17"/>
    </row>
    <row r="59" spans="2:12" ht="16" thickTop="1" x14ac:dyDescent="0.2">
      <c r="L59" s="17"/>
    </row>
    <row r="60" spans="2:12" x14ac:dyDescent="0.2">
      <c r="L60" s="17"/>
    </row>
    <row r="61" spans="2:12" x14ac:dyDescent="0.2">
      <c r="L61" s="17"/>
    </row>
  </sheetData>
  <sortState xmlns:xlrd2="http://schemas.microsoft.com/office/spreadsheetml/2017/richdata2" ref="L46:M61">
    <sortCondition ref="M46"/>
  </sortState>
  <mergeCells count="13">
    <mergeCell ref="B54:B55"/>
    <mergeCell ref="B56:B58"/>
    <mergeCell ref="C44:G44"/>
    <mergeCell ref="B34:B36"/>
    <mergeCell ref="B37:B39"/>
    <mergeCell ref="D40:G40"/>
    <mergeCell ref="B48:B49"/>
    <mergeCell ref="B5:B8"/>
    <mergeCell ref="B11:B13"/>
    <mergeCell ref="B16:B18"/>
    <mergeCell ref="B21:B23"/>
    <mergeCell ref="B29:B31"/>
    <mergeCell ref="B26:B28"/>
  </mergeCells>
  <pageMargins left="0.31565656565656564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STANDARD</vt:lpstr>
      <vt:lpstr>OPEN</vt:lpstr>
      <vt:lpstr>MANUAL</vt:lpstr>
      <vt:lpstr>MODIFIED</vt:lpstr>
      <vt:lpstr>TEAMS</vt:lpstr>
      <vt:lpstr>MANUAL!_FilterDatabase</vt:lpstr>
      <vt:lpstr>MODIFIED!_FilterDatabase</vt:lpstr>
      <vt:lpstr>STANDARD!_FilterDatabase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Teri Affleck</dc:creator>
  <cp:lastModifiedBy>Microsoft Office User</cp:lastModifiedBy>
  <cp:lastPrinted>2020-02-10T06:07:26Z</cp:lastPrinted>
  <dcterms:created xsi:type="dcterms:W3CDTF">2020-02-10T06:05:03Z</dcterms:created>
  <dcterms:modified xsi:type="dcterms:W3CDTF">2026-02-23T11:25:37Z</dcterms:modified>
</cp:coreProperties>
</file>