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811"/>
  <workbookPr codeName="ThisWorkbook"/>
  <mc:AlternateContent xmlns:mc="http://schemas.openxmlformats.org/markup-compatibility/2006">
    <mc:Choice Requires="x15">
      <x15ac:absPath xmlns:x15ac="http://schemas.microsoft.com/office/spreadsheetml/2010/11/ac" url="/Users/tracybowley/Dropbox/KZNPSA/Teams:Logs:Colours/"/>
    </mc:Choice>
  </mc:AlternateContent>
  <xr:revisionPtr revIDLastSave="0" documentId="13_ncr:1_{60ECAA7E-16CB-744F-8AA7-F6AF2A1A2CBE}" xr6:coauthVersionLast="47" xr6:coauthVersionMax="47" xr10:uidLastSave="{00000000-0000-0000-0000-000000000000}"/>
  <bookViews>
    <workbookView xWindow="1160" yWindow="580" windowWidth="37240" windowHeight="20580" activeTab="6" xr2:uid="{00000000-000D-0000-FFFF-FFFF00000000}"/>
  </bookViews>
  <sheets>
    <sheet name="2026 CALENDAR" sheetId="29" r:id="rId1"/>
    <sheet name="    " sheetId="30" r:id="rId2"/>
    <sheet name="PROD LOGS" sheetId="14" r:id="rId3"/>
    <sheet name="OPEN LOGS" sheetId="10" r:id="rId4"/>
    <sheet name="STD LOGS" sheetId="9" r:id="rId5"/>
    <sheet name="P OPTICS LOGS" sheetId="8" r:id="rId6"/>
    <sheet name="OPTICS" sheetId="23" r:id="rId7"/>
    <sheet name="CLASSIC" sheetId="22" r:id="rId8"/>
    <sheet name="      " sheetId="26" r:id="rId9"/>
    <sheet name="Selection Criteria" sheetId="18" r:id="rId10"/>
  </sheets>
  <definedNames>
    <definedName name="_xlnm._FilterDatabase" localSheetId="0" hidden="1">'2026 CALENDAR'!$B$19:$F$47</definedName>
    <definedName name="_xlnm._FilterDatabase" localSheetId="7" hidden="1">CLASSIC!$B$5:$R$8</definedName>
    <definedName name="_xlnm._FilterDatabase" localSheetId="3" hidden="1">'OPEN LOGS'!$B$5:$R$33</definedName>
    <definedName name="_xlnm._FilterDatabase" localSheetId="6" hidden="1">OPTICS!$B$5:$R$22</definedName>
    <definedName name="_xlnm._FilterDatabase" localSheetId="5" hidden="1">'P OPTICS LOGS'!$B$5:$R$25</definedName>
    <definedName name="_xlnm._FilterDatabase" localSheetId="2" hidden="1">'PROD LOGS'!$B$5:$R$41</definedName>
    <definedName name="_xlnm._FilterDatabase" localSheetId="4" hidden="1">'STD LOGS'!$B$5:$R$29</definedName>
    <definedName name="_xlnm.Print_Area" localSheetId="0">'2026 CALENDAR'!$B$1:$F$53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9" i="8" l="1"/>
  <c r="S15" i="23"/>
  <c r="S14" i="23"/>
  <c r="S13" i="23"/>
  <c r="Q11" i="23"/>
  <c r="E11" i="23"/>
  <c r="F11" i="23" s="1"/>
  <c r="G11" i="23" s="1"/>
  <c r="Q20" i="23"/>
  <c r="E20" i="23"/>
  <c r="F20" i="23" s="1"/>
  <c r="G20" i="23" s="1"/>
  <c r="Q23" i="8"/>
  <c r="E23" i="8"/>
  <c r="F23" i="8" s="1"/>
  <c r="G23" i="8" s="1"/>
  <c r="Q18" i="8"/>
  <c r="E18" i="8"/>
  <c r="F18" i="8" s="1"/>
  <c r="G18" i="8" s="1"/>
  <c r="Q27" i="9"/>
  <c r="Q28" i="9"/>
  <c r="Q29" i="9"/>
  <c r="E28" i="9"/>
  <c r="F28" i="9" s="1"/>
  <c r="G28" i="9" s="1"/>
  <c r="E39" i="14"/>
  <c r="F39" i="14" s="1"/>
  <c r="G39" i="14" s="1"/>
  <c r="Q39" i="14"/>
  <c r="Q40" i="14"/>
  <c r="E40" i="14"/>
  <c r="F40" i="14" s="1"/>
  <c r="G40" i="14" s="1"/>
  <c r="Q38" i="14"/>
  <c r="E38" i="14"/>
  <c r="F38" i="14" s="1"/>
  <c r="G38" i="14" s="1"/>
  <c r="Q37" i="14"/>
  <c r="E37" i="14"/>
  <c r="F37" i="14" s="1"/>
  <c r="G37" i="14" s="1"/>
  <c r="Q36" i="14"/>
  <c r="E36" i="14"/>
  <c r="F36" i="14" s="1"/>
  <c r="G36" i="14" s="1"/>
  <c r="Q41" i="14" l="1"/>
  <c r="E41" i="14"/>
  <c r="F41" i="14" s="1"/>
  <c r="G41" i="14" s="1"/>
  <c r="Q8" i="22"/>
  <c r="Q7" i="22"/>
  <c r="Q6" i="22"/>
  <c r="Q22" i="23"/>
  <c r="Q21" i="23"/>
  <c r="Q18" i="23"/>
  <c r="Q17" i="23"/>
  <c r="Q16" i="23"/>
  <c r="Q15" i="23"/>
  <c r="Q14" i="23"/>
  <c r="Q13" i="23"/>
  <c r="Q12" i="23"/>
  <c r="Q9" i="23"/>
  <c r="Q19" i="23"/>
  <c r="Q10" i="23"/>
  <c r="Q8" i="23"/>
  <c r="Q7" i="23"/>
  <c r="Q6" i="23"/>
  <c r="Q24" i="8"/>
  <c r="Q22" i="8"/>
  <c r="Q25" i="8"/>
  <c r="Q21" i="8"/>
  <c r="Q12" i="8"/>
  <c r="Q20" i="8"/>
  <c r="Q19" i="8"/>
  <c r="Q16" i="8"/>
  <c r="Q17" i="8"/>
  <c r="Q9" i="8"/>
  <c r="Q11" i="8"/>
  <c r="Q10" i="8"/>
  <c r="Q14" i="8"/>
  <c r="Q15" i="8"/>
  <c r="Q13" i="8"/>
  <c r="Q8" i="8"/>
  <c r="Q7" i="8"/>
  <c r="Q6" i="8"/>
  <c r="Q26" i="9"/>
  <c r="Q25" i="9"/>
  <c r="Q24" i="9"/>
  <c r="Q23" i="9"/>
  <c r="Q22" i="9"/>
  <c r="Q21" i="9"/>
  <c r="Q20" i="9"/>
  <c r="Q19" i="9"/>
  <c r="Q18" i="9"/>
  <c r="Q17" i="9"/>
  <c r="Q16" i="9"/>
  <c r="Q15" i="9"/>
  <c r="Q14" i="9"/>
  <c r="Q13" i="9"/>
  <c r="Q12" i="9"/>
  <c r="Q11" i="9"/>
  <c r="Q10" i="9"/>
  <c r="Q9" i="9"/>
  <c r="Q8" i="9"/>
  <c r="Q7" i="9"/>
  <c r="Q6" i="9"/>
  <c r="Q32" i="10"/>
  <c r="Q31" i="10"/>
  <c r="Q30" i="10"/>
  <c r="Q27" i="10"/>
  <c r="Q33" i="10"/>
  <c r="Q29" i="10"/>
  <c r="Q26" i="10"/>
  <c r="Q25" i="10"/>
  <c r="Q23" i="10"/>
  <c r="Q28" i="10"/>
  <c r="Q19" i="10"/>
  <c r="Q14" i="10"/>
  <c r="Q16" i="10"/>
  <c r="Q24" i="10"/>
  <c r="Q15" i="10"/>
  <c r="Q22" i="10"/>
  <c r="Q21" i="10"/>
  <c r="Q13" i="10"/>
  <c r="Q11" i="10"/>
  <c r="Q12" i="10"/>
  <c r="Q20" i="10"/>
  <c r="Q17" i="10"/>
  <c r="Q18" i="10"/>
  <c r="Q10" i="10"/>
  <c r="Q9" i="10"/>
  <c r="Q8" i="10"/>
  <c r="Q6" i="10"/>
  <c r="Q7" i="10"/>
  <c r="Q28" i="14"/>
  <c r="Q29" i="14"/>
  <c r="Q30" i="14"/>
  <c r="Q31" i="14"/>
  <c r="Q32" i="14"/>
  <c r="Q33" i="14"/>
  <c r="Q34" i="14"/>
  <c r="Q35" i="14"/>
  <c r="Q27" i="14"/>
  <c r="Q26" i="14"/>
  <c r="Q25" i="14"/>
  <c r="Q24" i="14"/>
  <c r="Q23" i="14"/>
  <c r="Q22" i="14"/>
  <c r="Q21" i="14"/>
  <c r="Q20" i="14"/>
  <c r="Q19" i="14"/>
  <c r="Q18" i="14"/>
  <c r="Q17" i="14"/>
  <c r="Q16" i="14"/>
  <c r="Q15" i="14"/>
  <c r="Q14" i="14"/>
  <c r="Q13" i="14"/>
  <c r="Q12" i="14"/>
  <c r="Q11" i="14"/>
  <c r="Q10" i="14"/>
  <c r="Q9" i="14"/>
  <c r="Q8" i="14"/>
  <c r="Q7" i="14"/>
  <c r="Q6" i="14"/>
  <c r="B52" i="14"/>
  <c r="Q10" i="22" l="1" a="1"/>
  <c r="Q10" i="22" s="1"/>
  <c r="R8" i="22" s="1"/>
  <c r="Q24" i="23" a="1"/>
  <c r="Q24" i="23" s="1"/>
  <c r="R11" i="23" s="1"/>
  <c r="Q43" i="14" a="1"/>
  <c r="Q43" i="14" s="1"/>
  <c r="Q27" i="8" a="1"/>
  <c r="Q27" i="8" s="1"/>
  <c r="Q35" i="10" a="1"/>
  <c r="Q35" i="10" s="1"/>
  <c r="R16" i="10" s="1"/>
  <c r="R9" i="23" l="1"/>
  <c r="R20" i="23"/>
  <c r="R18" i="8"/>
  <c r="R23" i="8"/>
  <c r="R40" i="14"/>
  <c r="R39" i="14"/>
  <c r="R37" i="14"/>
  <c r="R38" i="14"/>
  <c r="R34" i="14"/>
  <c r="R36" i="14"/>
  <c r="R41" i="14"/>
  <c r="R7" i="22"/>
  <c r="R6" i="22"/>
  <c r="R16" i="23"/>
  <c r="R21" i="23"/>
  <c r="R18" i="23"/>
  <c r="R17" i="23"/>
  <c r="R14" i="23"/>
  <c r="R10" i="23"/>
  <c r="R19" i="23"/>
  <c r="R13" i="23"/>
  <c r="R8" i="23"/>
  <c r="R22" i="23"/>
  <c r="R15" i="23"/>
  <c r="R12" i="23"/>
  <c r="R7" i="23"/>
  <c r="R6" i="23"/>
  <c r="R20" i="14"/>
  <c r="R18" i="14"/>
  <c r="R28" i="14"/>
  <c r="R19" i="14"/>
  <c r="R16" i="14"/>
  <c r="R23" i="14"/>
  <c r="R7" i="14"/>
  <c r="R10" i="14"/>
  <c r="R15" i="14"/>
  <c r="R21" i="14"/>
  <c r="R22" i="14"/>
  <c r="R17" i="14"/>
  <c r="R13" i="14"/>
  <c r="R32" i="14"/>
  <c r="R11" i="14"/>
  <c r="R12" i="14"/>
  <c r="R8" i="14"/>
  <c r="R14" i="14"/>
  <c r="R25" i="14"/>
  <c r="R26" i="14"/>
  <c r="R9" i="14"/>
  <c r="R31" i="14"/>
  <c r="R29" i="14"/>
  <c r="R30" i="14"/>
  <c r="R35" i="14"/>
  <c r="R6" i="14"/>
  <c r="R27" i="14"/>
  <c r="R24" i="14"/>
  <c r="R33" i="14"/>
  <c r="R24" i="8"/>
  <c r="R12" i="8"/>
  <c r="R7" i="8"/>
  <c r="R17" i="8"/>
  <c r="R14" i="8"/>
  <c r="R10" i="8"/>
  <c r="R19" i="8"/>
  <c r="R11" i="8"/>
  <c r="R13" i="8"/>
  <c r="R20" i="8"/>
  <c r="R16" i="8"/>
  <c r="R22" i="8"/>
  <c r="R8" i="8"/>
  <c r="R25" i="8"/>
  <c r="R6" i="8"/>
  <c r="R9" i="8"/>
  <c r="R21" i="8"/>
  <c r="R15" i="8"/>
  <c r="R26" i="10"/>
  <c r="R18" i="10"/>
  <c r="R31" i="10"/>
  <c r="R27" i="10"/>
  <c r="R24" i="10"/>
  <c r="R32" i="10"/>
  <c r="R30" i="10"/>
  <c r="R33" i="10"/>
  <c r="R21" i="10"/>
  <c r="R11" i="10"/>
  <c r="R15" i="10"/>
  <c r="R9" i="10"/>
  <c r="R6" i="10"/>
  <c r="R25" i="10"/>
  <c r="R28" i="10"/>
  <c r="R14" i="10"/>
  <c r="R7" i="10"/>
  <c r="R22" i="10"/>
  <c r="R13" i="10"/>
  <c r="R12" i="10"/>
  <c r="R29" i="10"/>
  <c r="R10" i="10"/>
  <c r="R8" i="10"/>
  <c r="R20" i="10"/>
  <c r="R17" i="10"/>
  <c r="R23" i="10"/>
  <c r="R19" i="10"/>
  <c r="E21" i="23" l="1"/>
  <c r="F21" i="23" s="1"/>
  <c r="G21" i="23" s="1"/>
  <c r="E21" i="9"/>
  <c r="F21" i="9" s="1"/>
  <c r="G21" i="9" s="1"/>
  <c r="E10" i="23"/>
  <c r="F10" i="23" s="1"/>
  <c r="G10" i="23" s="1"/>
  <c r="E18" i="23"/>
  <c r="F18" i="23" s="1"/>
  <c r="G18" i="23" s="1"/>
  <c r="E17" i="23"/>
  <c r="F17" i="23" s="1"/>
  <c r="G17" i="23" s="1"/>
  <c r="E14" i="23"/>
  <c r="F14" i="23" s="1"/>
  <c r="G14" i="23" s="1"/>
  <c r="E13" i="23"/>
  <c r="F13" i="23" s="1"/>
  <c r="G13" i="23" s="1"/>
  <c r="E12" i="23"/>
  <c r="F12" i="23" s="1"/>
  <c r="G12" i="23" s="1"/>
  <c r="E22" i="14"/>
  <c r="F22" i="14" s="1"/>
  <c r="G22" i="14" s="1"/>
  <c r="E29" i="9"/>
  <c r="F29" i="9" s="1"/>
  <c r="G29" i="9" s="1"/>
  <c r="E19" i="9"/>
  <c r="F19" i="9" s="1"/>
  <c r="G19" i="9" s="1"/>
  <c r="E25" i="10"/>
  <c r="F25" i="10" s="1"/>
  <c r="G25" i="10" s="1"/>
  <c r="E32" i="10"/>
  <c r="F32" i="10" s="1"/>
  <c r="G32" i="10" s="1"/>
  <c r="E26" i="10"/>
  <c r="F26" i="10" s="1"/>
  <c r="G26" i="10" s="1"/>
  <c r="E15" i="23"/>
  <c r="F15" i="23" s="1"/>
  <c r="G15" i="23" s="1"/>
  <c r="E19" i="23"/>
  <c r="F19" i="23" s="1"/>
  <c r="G19" i="23" s="1"/>
  <c r="E9" i="23"/>
  <c r="F9" i="23" s="1"/>
  <c r="G9" i="23" s="1"/>
  <c r="E6" i="23"/>
  <c r="F6" i="23" s="1"/>
  <c r="G6" i="23" s="1"/>
  <c r="E16" i="23"/>
  <c r="F16" i="23" s="1"/>
  <c r="G16" i="23" s="1"/>
  <c r="E8" i="23"/>
  <c r="F8" i="23" s="1"/>
  <c r="G8" i="23" s="1"/>
  <c r="E22" i="23"/>
  <c r="F22" i="23" s="1"/>
  <c r="G22" i="23" s="1"/>
  <c r="E11" i="8"/>
  <c r="F11" i="8" s="1"/>
  <c r="G11" i="8" s="1"/>
  <c r="E25" i="8"/>
  <c r="F25" i="8" s="1"/>
  <c r="G25" i="8" s="1"/>
  <c r="E21" i="8"/>
  <c r="F21" i="8" s="1"/>
  <c r="G21" i="8" s="1"/>
  <c r="E7" i="9"/>
  <c r="F7" i="9" s="1"/>
  <c r="G7" i="9" s="1"/>
  <c r="E18" i="9"/>
  <c r="F18" i="9" s="1"/>
  <c r="G18" i="9" s="1"/>
  <c r="E8" i="9"/>
  <c r="F8" i="9" s="1"/>
  <c r="G8" i="9" s="1"/>
  <c r="E16" i="9"/>
  <c r="F16" i="9" s="1"/>
  <c r="G16" i="9" s="1"/>
  <c r="E11" i="9"/>
  <c r="F11" i="9" s="1"/>
  <c r="G11" i="9" s="1"/>
  <c r="E12" i="9"/>
  <c r="F12" i="9" s="1"/>
  <c r="G12" i="9" s="1"/>
  <c r="E13" i="9"/>
  <c r="F13" i="9" s="1"/>
  <c r="G13" i="9" s="1"/>
  <c r="E9" i="9"/>
  <c r="F9" i="9" s="1"/>
  <c r="G9" i="9" s="1"/>
  <c r="E10" i="9"/>
  <c r="F10" i="9" s="1"/>
  <c r="G10" i="9" s="1"/>
  <c r="E15" i="9"/>
  <c r="F15" i="9" s="1"/>
  <c r="G15" i="9" s="1"/>
  <c r="E20" i="9"/>
  <c r="F20" i="9" s="1"/>
  <c r="G20" i="9" s="1"/>
  <c r="E14" i="9"/>
  <c r="F14" i="9" s="1"/>
  <c r="G14" i="9" s="1"/>
  <c r="E23" i="9"/>
  <c r="F23" i="9" s="1"/>
  <c r="G23" i="9" s="1"/>
  <c r="E22" i="9"/>
  <c r="F22" i="9" s="1"/>
  <c r="G22" i="9" s="1"/>
  <c r="E17" i="9"/>
  <c r="F17" i="9" s="1"/>
  <c r="G17" i="9" s="1"/>
  <c r="E24" i="9"/>
  <c r="F24" i="9" s="1"/>
  <c r="G24" i="9" s="1"/>
  <c r="E25" i="9"/>
  <c r="F25" i="9" s="1"/>
  <c r="G25" i="9" s="1"/>
  <c r="E27" i="9"/>
  <c r="F27" i="9" s="1"/>
  <c r="G27" i="9" s="1"/>
  <c r="E26" i="9"/>
  <c r="F26" i="9" s="1"/>
  <c r="G26" i="9" s="1"/>
  <c r="E8" i="10"/>
  <c r="F8" i="10" s="1"/>
  <c r="G8" i="10" s="1"/>
  <c r="E6" i="10"/>
  <c r="F6" i="10" s="1"/>
  <c r="G6" i="10" s="1"/>
  <c r="E9" i="10"/>
  <c r="F9" i="10" s="1"/>
  <c r="G9" i="10" s="1"/>
  <c r="E24" i="10"/>
  <c r="F24" i="10" s="1"/>
  <c r="G24" i="10" s="1"/>
  <c r="E10" i="10"/>
  <c r="F10" i="10" s="1"/>
  <c r="G10" i="10" s="1"/>
  <c r="E18" i="10"/>
  <c r="F18" i="10" s="1"/>
  <c r="G18" i="10" s="1"/>
  <c r="E17" i="10"/>
  <c r="F17" i="10" s="1"/>
  <c r="G17" i="10" s="1"/>
  <c r="E20" i="10"/>
  <c r="F20" i="10" s="1"/>
  <c r="G20" i="10" s="1"/>
  <c r="E14" i="10"/>
  <c r="F14" i="10" s="1"/>
  <c r="G14" i="10" s="1"/>
  <c r="E12" i="10"/>
  <c r="F12" i="10" s="1"/>
  <c r="G12" i="10" s="1"/>
  <c r="E11" i="10"/>
  <c r="F11" i="10" s="1"/>
  <c r="G11" i="10" s="1"/>
  <c r="E13" i="10"/>
  <c r="F13" i="10" s="1"/>
  <c r="G13" i="10" s="1"/>
  <c r="E22" i="10"/>
  <c r="F22" i="10" s="1"/>
  <c r="G22" i="10" s="1"/>
  <c r="E21" i="10"/>
  <c r="F21" i="10" s="1"/>
  <c r="G21" i="10" s="1"/>
  <c r="E15" i="10"/>
  <c r="F15" i="10" s="1"/>
  <c r="G15" i="10" s="1"/>
  <c r="E28" i="10"/>
  <c r="F28" i="10" s="1"/>
  <c r="G28" i="10" s="1"/>
  <c r="E16" i="10"/>
  <c r="F16" i="10" s="1"/>
  <c r="G16" i="10" s="1"/>
  <c r="E23" i="10"/>
  <c r="F23" i="10" s="1"/>
  <c r="G23" i="10" s="1"/>
  <c r="E19" i="10"/>
  <c r="F19" i="10" s="1"/>
  <c r="G19" i="10" s="1"/>
  <c r="E29" i="10"/>
  <c r="F29" i="10" s="1"/>
  <c r="G29" i="10" s="1"/>
  <c r="E33" i="10"/>
  <c r="F33" i="10" s="1"/>
  <c r="G33" i="10" s="1"/>
  <c r="E27" i="10"/>
  <c r="F27" i="10" s="1"/>
  <c r="G27" i="10" s="1"/>
  <c r="E7" i="14"/>
  <c r="F7" i="14" s="1"/>
  <c r="G7" i="14" s="1"/>
  <c r="E9" i="14"/>
  <c r="F9" i="14" s="1"/>
  <c r="G9" i="14" s="1"/>
  <c r="E8" i="14"/>
  <c r="F8" i="14" s="1"/>
  <c r="G8" i="14" s="1"/>
  <c r="E11" i="14"/>
  <c r="F11" i="14" s="1"/>
  <c r="G11" i="14" s="1"/>
  <c r="E19" i="14"/>
  <c r="F19" i="14" s="1"/>
  <c r="G19" i="14" s="1"/>
  <c r="E10" i="14"/>
  <c r="F10" i="14" s="1"/>
  <c r="G10" i="14" s="1"/>
  <c r="E12" i="14"/>
  <c r="F12" i="14" s="1"/>
  <c r="G12" i="14" s="1"/>
  <c r="E13" i="14"/>
  <c r="F13" i="14" s="1"/>
  <c r="G13" i="14" s="1"/>
  <c r="E20" i="14"/>
  <c r="F20" i="14" s="1"/>
  <c r="G20" i="14" s="1"/>
  <c r="E25" i="14"/>
  <c r="F25" i="14" s="1"/>
  <c r="G25" i="14" s="1"/>
  <c r="E18" i="14"/>
  <c r="F18" i="14" s="1"/>
  <c r="G18" i="14" s="1"/>
  <c r="E15" i="14"/>
  <c r="F15" i="14" s="1"/>
  <c r="G15" i="14" s="1"/>
  <c r="E21" i="14"/>
  <c r="F21" i="14" s="1"/>
  <c r="G21" i="14" s="1"/>
  <c r="E17" i="14"/>
  <c r="F17" i="14" s="1"/>
  <c r="G17" i="14" s="1"/>
  <c r="E14" i="14"/>
  <c r="F14" i="14" s="1"/>
  <c r="G14" i="14" s="1"/>
  <c r="E31" i="14"/>
  <c r="F31" i="14" s="1"/>
  <c r="G31" i="14" s="1"/>
  <c r="E23" i="14"/>
  <c r="F23" i="14" s="1"/>
  <c r="G23" i="14" s="1"/>
  <c r="E24" i="14"/>
  <c r="F24" i="14" s="1"/>
  <c r="G24" i="14" s="1"/>
  <c r="E33" i="14"/>
  <c r="F33" i="14" s="1"/>
  <c r="G33" i="14" s="1"/>
  <c r="E29" i="14"/>
  <c r="F29" i="14" s="1"/>
  <c r="G29" i="14" s="1"/>
  <c r="E16" i="14"/>
  <c r="F16" i="14" s="1"/>
  <c r="G16" i="14" s="1"/>
  <c r="E34" i="14"/>
  <c r="F34" i="14" s="1"/>
  <c r="G34" i="14" s="1"/>
  <c r="E30" i="14"/>
  <c r="F30" i="14" s="1"/>
  <c r="G30" i="14" s="1"/>
  <c r="E26" i="14"/>
  <c r="F26" i="14" s="1"/>
  <c r="G26" i="14" s="1"/>
  <c r="E35" i="14"/>
  <c r="F35" i="14" s="1"/>
  <c r="G35" i="14" s="1"/>
  <c r="E27" i="14"/>
  <c r="F27" i="14" s="1"/>
  <c r="G27" i="14" s="1"/>
  <c r="E28" i="14"/>
  <c r="F28" i="14" s="1"/>
  <c r="G28" i="14" s="1"/>
  <c r="E32" i="14"/>
  <c r="F32" i="14" s="1"/>
  <c r="G32" i="14" s="1"/>
  <c r="E7" i="23"/>
  <c r="F7" i="23" s="1"/>
  <c r="G7" i="23" s="1"/>
  <c r="E6" i="22"/>
  <c r="F6" i="22" s="1"/>
  <c r="G6" i="22" s="1"/>
  <c r="E8" i="22"/>
  <c r="F8" i="22" s="1"/>
  <c r="G8" i="22" s="1"/>
  <c r="E7" i="22"/>
  <c r="F7" i="22" s="1"/>
  <c r="G7" i="22" s="1"/>
  <c r="E7" i="8"/>
  <c r="F7" i="8" s="1"/>
  <c r="G7" i="8" s="1"/>
  <c r="E14" i="8"/>
  <c r="F14" i="8" s="1"/>
  <c r="G14" i="8" s="1"/>
  <c r="E24" i="8"/>
  <c r="F24" i="8" s="1"/>
  <c r="G24" i="8" s="1"/>
  <c r="E9" i="8"/>
  <c r="F9" i="8" s="1"/>
  <c r="G9" i="8" s="1"/>
  <c r="E12" i="8"/>
  <c r="F12" i="8" s="1"/>
  <c r="G12" i="8" s="1"/>
  <c r="E15" i="8"/>
  <c r="F15" i="8" s="1"/>
  <c r="G15" i="8" s="1"/>
  <c r="E19" i="8"/>
  <c r="F19" i="8" s="1"/>
  <c r="G19" i="8" s="1"/>
  <c r="E8" i="8"/>
  <c r="F8" i="8" s="1"/>
  <c r="G8" i="8" s="1"/>
  <c r="E13" i="8"/>
  <c r="F13" i="8" s="1"/>
  <c r="G13" i="8" s="1"/>
  <c r="E17" i="8"/>
  <c r="F17" i="8" s="1"/>
  <c r="G17" i="8" s="1"/>
  <c r="E6" i="8"/>
  <c r="F6" i="8" s="1"/>
  <c r="G6" i="8" s="1"/>
  <c r="E22" i="8"/>
  <c r="F22" i="8" s="1"/>
  <c r="G22" i="8" s="1"/>
  <c r="E20" i="8"/>
  <c r="F20" i="8" s="1"/>
  <c r="G20" i="8" s="1"/>
  <c r="E6" i="9"/>
  <c r="F6" i="9" s="1"/>
  <c r="G6" i="9" s="1"/>
  <c r="E6" i="14"/>
  <c r="F6" i="14" s="1"/>
  <c r="G6" i="14" s="1"/>
  <c r="E10" i="8"/>
  <c r="F10" i="8" s="1"/>
  <c r="G10" i="8" s="1"/>
  <c r="E16" i="8"/>
  <c r="F16" i="8" s="1"/>
  <c r="G16" i="8" s="1"/>
  <c r="E30" i="10"/>
  <c r="F30" i="10" s="1"/>
  <c r="G30" i="10" s="1"/>
  <c r="E7" i="10"/>
  <c r="F7" i="10" s="1"/>
  <c r="G7" i="10" s="1"/>
  <c r="E31" i="10"/>
  <c r="F31" i="10" s="1"/>
  <c r="G31" i="10" s="1"/>
  <c r="Q31" i="9" l="1" a="1"/>
  <c r="Q31" i="9" s="1"/>
  <c r="R15" i="9" l="1"/>
  <c r="R28" i="9"/>
  <c r="R29" i="9"/>
  <c r="R27" i="9"/>
  <c r="R16" i="9"/>
  <c r="R23" i="9"/>
  <c r="R21" i="9"/>
  <c r="R7" i="9"/>
  <c r="R18" i="9"/>
  <c r="R24" i="9"/>
  <c r="R17" i="9"/>
  <c r="R9" i="9"/>
  <c r="R11" i="9"/>
  <c r="R19" i="9"/>
  <c r="R13" i="9"/>
  <c r="R25" i="9"/>
  <c r="R26" i="9"/>
  <c r="R22" i="9"/>
  <c r="R6" i="9"/>
  <c r="R10" i="9"/>
  <c r="R8" i="9"/>
  <c r="R14" i="9"/>
  <c r="R12" i="9"/>
  <c r="R20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<sst xmlns="http://schemas.openxmlformats.org/spreadsheetml/2006/main" count="595" uniqueCount="275">
  <si>
    <t>Name</t>
  </si>
  <si>
    <t>OPEN</t>
  </si>
  <si>
    <t>STANDARD</t>
  </si>
  <si>
    <t>PRODUCTION</t>
  </si>
  <si>
    <t>PRODUCTION OPTICS</t>
  </si>
  <si>
    <t>CLASSIC</t>
  </si>
  <si>
    <t>Betts, Alan</t>
  </si>
  <si>
    <t>Davies, Dakota</t>
  </si>
  <si>
    <t>Abasoomar, Ridwaan</t>
  </si>
  <si>
    <t>van den Berg, Varkie</t>
  </si>
  <si>
    <t>Zandberg, Johan</t>
  </si>
  <si>
    <t>Terre Blanche, Johan</t>
  </si>
  <si>
    <t>Marx, Piet</t>
  </si>
  <si>
    <t>van der Berg, Bok</t>
  </si>
  <si>
    <t>Bosiers, Raoul</t>
  </si>
  <si>
    <t>Terre Blanche, Alison</t>
  </si>
  <si>
    <t>Meyer, Derek</t>
  </si>
  <si>
    <t>Meyer, Moira</t>
  </si>
  <si>
    <t>Junaid, Riaz</t>
  </si>
  <si>
    <t>Grobler, Cobus</t>
  </si>
  <si>
    <t>Sulaman, Musthakeem</t>
  </si>
  <si>
    <t>Gounden, Collin</t>
  </si>
  <si>
    <t>Biggs, Dave</t>
  </si>
  <si>
    <t>Mapstone, Peter</t>
  </si>
  <si>
    <t>Moodley, Unesh</t>
  </si>
  <si>
    <t>Kahan, Zahir</t>
  </si>
  <si>
    <t>Ganie, Yasin</t>
  </si>
  <si>
    <t>Naidoo, Justin</t>
  </si>
  <si>
    <t>Soomar, Farhad</t>
  </si>
  <si>
    <t>Singh, Pravesh</t>
  </si>
  <si>
    <t>Delport, Stephan</t>
  </si>
  <si>
    <t>Lady</t>
  </si>
  <si>
    <t>Kara, Faizel</t>
  </si>
  <si>
    <t>Imandin, Ridwaan</t>
  </si>
  <si>
    <t>Khan, Nazeem</t>
  </si>
  <si>
    <t>Preen, Hilton</t>
  </si>
  <si>
    <t>Ellis, Yolande</t>
  </si>
  <si>
    <t>A</t>
  </si>
  <si>
    <t>B</t>
  </si>
  <si>
    <t>Motala, Ismaeel</t>
  </si>
  <si>
    <t>McCleod, Michelle</t>
  </si>
  <si>
    <t>Zwart, Johan</t>
  </si>
  <si>
    <t>Moodley, Jason</t>
  </si>
  <si>
    <t>Moodley, Patrick</t>
  </si>
  <si>
    <t>Scott, Fred</t>
  </si>
  <si>
    <t>Madhoe, Kavil</t>
  </si>
  <si>
    <t>Govender, Sherwin</t>
  </si>
  <si>
    <t>Mtoboyi, Siyabonga</t>
  </si>
  <si>
    <t>MIDLANDS</t>
  </si>
  <si>
    <t>Patel, Prabhir</t>
  </si>
  <si>
    <t>Blunt, Gavin</t>
  </si>
  <si>
    <t>https://practiscore.com/results?query=kznpsa</t>
  </si>
  <si>
    <t>Sabjee, Maryam</t>
  </si>
  <si>
    <t>Daydat, Imraan</t>
  </si>
  <si>
    <t>Pitt, St John</t>
  </si>
  <si>
    <t>Essop, Aadil</t>
  </si>
  <si>
    <t>Reddy, Krivash</t>
  </si>
  <si>
    <t>Affleck, Thomas</t>
  </si>
  <si>
    <t>Imandin, Mohamed</t>
  </si>
  <si>
    <t>Kolia, Zaakir</t>
  </si>
  <si>
    <t>Kolia, Muhammed</t>
  </si>
  <si>
    <t>O'Reilly, Ancel</t>
  </si>
  <si>
    <t>Hanneman, Lexi</t>
  </si>
  <si>
    <t>Blunt, Kieran</t>
  </si>
  <si>
    <t>COLT</t>
  </si>
  <si>
    <t>Parshotam, Manhar</t>
  </si>
  <si>
    <t>Essop, Saeed</t>
  </si>
  <si>
    <t>Ramsamy, Nallendran</t>
  </si>
  <si>
    <t>Myburg, Hannes</t>
  </si>
  <si>
    <t>Sabjee, Naeem</t>
  </si>
  <si>
    <t>Sabjee, Thaqwa</t>
  </si>
  <si>
    <t>Abdool, Amin</t>
  </si>
  <si>
    <t>IHAWU</t>
  </si>
  <si>
    <t>Burrows, Adrian</t>
  </si>
  <si>
    <t>Shaw, Warwick</t>
  </si>
  <si>
    <t>van den Heever, Mauritz</t>
  </si>
  <si>
    <t>Harilal, Roy</t>
  </si>
  <si>
    <t>Catlett, Travis</t>
  </si>
  <si>
    <t>DOB</t>
  </si>
  <si>
    <t>AGE</t>
  </si>
  <si>
    <t>CATEGORY</t>
  </si>
  <si>
    <t>TODAY</t>
  </si>
  <si>
    <t>LEAGUE RESULTS</t>
  </si>
  <si>
    <t>PLEASE NOTIFY ME IF YOUR DOB IS INCORRECT</t>
  </si>
  <si>
    <t>Please advise if there are any scores missing or incorrect</t>
  </si>
  <si>
    <t>RICHARDS BAY</t>
  </si>
  <si>
    <t>Nxumalo, Thabo</t>
  </si>
  <si>
    <t>Moodley, Brendan</t>
  </si>
  <si>
    <t>Cheung, Ka Kit</t>
  </si>
  <si>
    <t>Moodley, Theegan</t>
  </si>
  <si>
    <t>Syed, Jameel</t>
  </si>
  <si>
    <t>BROADWAY</t>
  </si>
  <si>
    <t xml:space="preserve">C </t>
  </si>
  <si>
    <t>PISTOLEROS</t>
  </si>
  <si>
    <t>Scott, Fabian</t>
  </si>
  <si>
    <t>Desai, Muhammad</t>
  </si>
  <si>
    <t>2025 GRADE</t>
  </si>
  <si>
    <t>Ramkolowan, Pavan</t>
  </si>
  <si>
    <t>Marais, Hilton</t>
  </si>
  <si>
    <t>DATE</t>
  </si>
  <si>
    <t>DAY</t>
  </si>
  <si>
    <t>DETAILS</t>
  </si>
  <si>
    <t>VENUE</t>
  </si>
  <si>
    <t>HOST</t>
  </si>
  <si>
    <t>JANUARY</t>
  </si>
  <si>
    <t>7</t>
  </si>
  <si>
    <t>Tues</t>
  </si>
  <si>
    <t>KZNPSA ANNUAL GENERAL MEETING</t>
  </si>
  <si>
    <t>VIRTUAL</t>
  </si>
  <si>
    <t>MS TEAMS</t>
  </si>
  <si>
    <t>26</t>
  </si>
  <si>
    <t>Sun</t>
  </si>
  <si>
    <t>HANDGUN / PCC LEAGUE 1</t>
  </si>
  <si>
    <t>MAPSTONE</t>
  </si>
  <si>
    <t>FEBRUARY</t>
  </si>
  <si>
    <t>SHOTGUN LEAGUE 1</t>
  </si>
  <si>
    <t>TUGELA</t>
  </si>
  <si>
    <t>HANDGUN / PCC LEAGUE 2</t>
  </si>
  <si>
    <t>Sat-Sun</t>
  </si>
  <si>
    <t>POLOKWANE</t>
  </si>
  <si>
    <t>APRIL</t>
  </si>
  <si>
    <t>PE RIFLE AND PISTOL</t>
  </si>
  <si>
    <t>RIFLE LEAGUE 1</t>
  </si>
  <si>
    <t>MAY</t>
  </si>
  <si>
    <t>11</t>
  </si>
  <si>
    <t>HANDGUN / PCC LEAGUE 3</t>
  </si>
  <si>
    <t>JUNE</t>
  </si>
  <si>
    <t>SHOTGUN LEAGUE 2</t>
  </si>
  <si>
    <t>8</t>
  </si>
  <si>
    <t>HANDGUN / PCC LEAGUE 4</t>
  </si>
  <si>
    <t>TOTI</t>
  </si>
  <si>
    <t>RIFLE LEAGUE 2</t>
  </si>
  <si>
    <t>JULY</t>
  </si>
  <si>
    <t>5</t>
  </si>
  <si>
    <t>RIFLE LEAGUE 3</t>
  </si>
  <si>
    <t>SA Rifle Champs Level III</t>
  </si>
  <si>
    <t>HANDGUN / PCC LEAGUE 5</t>
  </si>
  <si>
    <t>AUGUST</t>
  </si>
  <si>
    <t>SHOTGUN LEAGUE 3</t>
  </si>
  <si>
    <t>24</t>
  </si>
  <si>
    <t>HANDGUN / PCC LEAGUE 6</t>
  </si>
  <si>
    <t>SEPTEMBER</t>
  </si>
  <si>
    <t>HANDGUN / PCC LEAGUE 7</t>
  </si>
  <si>
    <t>OCTOBER</t>
  </si>
  <si>
    <t>NOVEMBER</t>
  </si>
  <si>
    <t>23</t>
  </si>
  <si>
    <t>KZN CLOSED CHAMPS</t>
  </si>
  <si>
    <t>TBA</t>
  </si>
  <si>
    <t>KZNPSA PRIZE GIVING</t>
  </si>
  <si>
    <t>KZN TEAM SELECTION CRITERIA</t>
  </si>
  <si>
    <t>(If you did not attend a match your score will be 0.00)</t>
  </si>
  <si>
    <t>Ramsumer, Sanjay</t>
  </si>
  <si>
    <t>Mahomed, Yusuf</t>
  </si>
  <si>
    <t>Joubert, Mark</t>
  </si>
  <si>
    <t>Govender, Desmond</t>
  </si>
  <si>
    <t>Mthalane, Ewart</t>
  </si>
  <si>
    <t>Bonnelle, Gareth</t>
  </si>
  <si>
    <t>Patel, Zamir</t>
  </si>
  <si>
    <t>Heyneke, Gerhard</t>
  </si>
  <si>
    <t>van Papendorp, Deon</t>
  </si>
  <si>
    <t>Shaikjee, Mikhaeel</t>
  </si>
  <si>
    <t>Khumalo, Mfundo</t>
  </si>
  <si>
    <t>Venter, Jacques</t>
  </si>
  <si>
    <t>Towill, Matt</t>
  </si>
  <si>
    <t>Masangane, Sithandwa</t>
  </si>
  <si>
    <t>Schmitz, Herbert</t>
  </si>
  <si>
    <t>Ismail, Mukhida</t>
  </si>
  <si>
    <t>OHalloran, Shannon</t>
  </si>
  <si>
    <t>Khan, Rayhaan Ahmed</t>
  </si>
  <si>
    <t>Sookamber, Avish</t>
  </si>
  <si>
    <t>16/02/73</t>
  </si>
  <si>
    <t>04/10/81</t>
  </si>
  <si>
    <t>28/03/67</t>
  </si>
  <si>
    <t>05/03/87</t>
  </si>
  <si>
    <t>31/03/96</t>
  </si>
  <si>
    <t>23/07/83</t>
  </si>
  <si>
    <t>19/02/83</t>
  </si>
  <si>
    <t>30/01/96</t>
  </si>
  <si>
    <t>01/11/75</t>
  </si>
  <si>
    <t>07/10/78</t>
  </si>
  <si>
    <t>25/08/77</t>
  </si>
  <si>
    <t>14/01/71</t>
  </si>
  <si>
    <t>27/08/99</t>
  </si>
  <si>
    <t>06/01/93</t>
  </si>
  <si>
    <t>28/02/82</t>
  </si>
  <si>
    <t>13/05/03</t>
  </si>
  <si>
    <t>01/05/74</t>
  </si>
  <si>
    <t>22/03/70</t>
  </si>
  <si>
    <t>24/02/69</t>
  </si>
  <si>
    <t>29/06/79</t>
  </si>
  <si>
    <t>05/12/81</t>
  </si>
  <si>
    <t>Chetty, Adushen</t>
  </si>
  <si>
    <t>LG 1</t>
  </si>
  <si>
    <t>Nizamie, Mohammed Yasir</t>
  </si>
  <si>
    <t>Pirthipal, Nicolas</t>
  </si>
  <si>
    <t>Please read the selection criteria tab for more information</t>
  </si>
  <si>
    <t>Roos, Jakkie</t>
  </si>
  <si>
    <t xml:space="preserve">Marx, Madeleine </t>
  </si>
  <si>
    <t>08/10/74</t>
  </si>
  <si>
    <t>KZNPSA CALENDAR 2026</t>
  </si>
  <si>
    <t>25</t>
  </si>
  <si>
    <t>15</t>
  </si>
  <si>
    <t>COLT - VERULAM</t>
  </si>
  <si>
    <t>MARCH</t>
  </si>
  <si>
    <t>21-22</t>
  </si>
  <si>
    <t>SHOTGUN SA CHAMPS</t>
  </si>
  <si>
    <t>NORTHERN GAUTENG</t>
  </si>
  <si>
    <t>EUFEES</t>
  </si>
  <si>
    <t>19</t>
  </si>
  <si>
    <t>GUNFIRE</t>
  </si>
  <si>
    <t>TBC</t>
  </si>
  <si>
    <t>HANDGUN CHAMPS LEVEL III</t>
  </si>
  <si>
    <t>17</t>
  </si>
  <si>
    <t>21</t>
  </si>
  <si>
    <t>Sat</t>
  </si>
  <si>
    <t>PREMIER</t>
  </si>
  <si>
    <t>12</t>
  </si>
  <si>
    <t>XTREME</t>
  </si>
  <si>
    <t>9</t>
  </si>
  <si>
    <t>6</t>
  </si>
  <si>
    <t>HANDGUN / PCC LEAGUE 8</t>
  </si>
  <si>
    <t>21-Sep</t>
  </si>
  <si>
    <t>SHOTGUN WORLD SHOOT</t>
  </si>
  <si>
    <t>GREECE</t>
  </si>
  <si>
    <t>CONRINTH, GREECE</t>
  </si>
  <si>
    <t>10-11</t>
  </si>
  <si>
    <t>EASTERN PROVINCE</t>
  </si>
  <si>
    <t>PCC CHAMPS LEVEL III</t>
  </si>
  <si>
    <t>BOLAND</t>
  </si>
  <si>
    <t>KRAAIFONTEIN</t>
  </si>
  <si>
    <t>29</t>
  </si>
  <si>
    <t>Haffajee, Ahmed</t>
  </si>
  <si>
    <t>08/06/87</t>
  </si>
  <si>
    <t>Ramsamy, Nellandaren</t>
  </si>
  <si>
    <t>06/08/84</t>
  </si>
  <si>
    <t>LG 2</t>
  </si>
  <si>
    <t>Barr, Daniel</t>
  </si>
  <si>
    <t>26/05/93</t>
  </si>
  <si>
    <t>OPTICS</t>
  </si>
  <si>
    <t>AV OF TOP 3</t>
  </si>
  <si>
    <t>TEAM SELECTION</t>
  </si>
  <si>
    <t>A Team consisting of 3/4 members may be selected for Nationals or similarly rated shoots.</t>
  </si>
  <si>
    <t>The best four (4) out of the last six (6) League shoots, totalled and divided by four (4) to arrive at an average percentage.</t>
  </si>
  <si>
    <t>This calculation is Subject to relief being applied.</t>
  </si>
  <si>
    <t xml:space="preserve">i) To qualify for Team selection a Competitor must achieve a percentage of the average of the top 3 competitors in their division.
</t>
  </si>
  <si>
    <t>ii) The top 3 scores are irrespective of whether the top competitors will be attending the specific match for which the selection is being done.</t>
  </si>
  <si>
    <t>iii) Minimum percentages are as follows:
75% – main team
70% – seniors, juniors, ladies
60% – super seniors, super juniors, lady seniors
50% – grand seniors</t>
  </si>
  <si>
    <t>iv) In the case of category teams (Ladies, juniors, seniors etc), the shooter must also meet a minimum score of 80% of the top 3 shooters in that category.</t>
  </si>
  <si>
    <t>v) A Team may be selected, if there are a minimum of three (3) Team Members who have met these requirements.</t>
  </si>
  <si>
    <t>RELIEF FOR A SHOOTER LACKING HISTORY</t>
  </si>
  <si>
    <t>Relief may be applied for a shooter who lacks League history for selection to a KZN team. Relief is applied by calculating an average of the scores available in that Division.</t>
  </si>
  <si>
    <t>There must be a history of at least two (2) shoot results, during the previous twelve (12) months.</t>
  </si>
  <si>
    <t>The relief ceases if a further shoot, be it a League, KZNCC is missed.</t>
  </si>
  <si>
    <t>A shooter can apply for relief once in a two (2) year cycle.</t>
  </si>
  <si>
    <t>The selection committee will use their discretion to ensure the best shooters are selected.</t>
  </si>
  <si>
    <r>
      <t>Relief is applied only in cases of </t>
    </r>
    <r>
      <rPr>
        <b/>
        <sz val="17"/>
        <color theme="1"/>
        <rFont val="Arial"/>
        <family val="2"/>
      </rPr>
      <t>merit</t>
    </r>
    <r>
      <rPr>
        <sz val="17"/>
        <color theme="1"/>
        <rFont val="Arial"/>
        <family val="2"/>
      </rPr>
      <t> and is not automatic. Members eligible must apply to the Secretary, in writing.</t>
    </r>
  </si>
  <si>
    <r>
      <t xml:space="preserve">The standard of team members and the interest of the Province must </t>
    </r>
    <r>
      <rPr>
        <b/>
        <u/>
        <sz val="18"/>
        <color theme="1"/>
        <rFont val="Calibri (Body)"/>
      </rPr>
      <t>at all times</t>
    </r>
    <r>
      <rPr>
        <b/>
        <sz val="18"/>
        <color theme="1"/>
        <rFont val="Calibri"/>
        <family val="2"/>
        <scheme val="minor"/>
      </rPr>
      <t xml:space="preserve"> be a determining factor in the selection of any team as follows:</t>
    </r>
  </si>
  <si>
    <t>AVERAGE OF BEST 4 OF THE LAST 6 MATCHES</t>
  </si>
  <si>
    <t>AVERAGE OF TOP 3 SHOOTERS</t>
  </si>
  <si>
    <t>DON’T LEAVE OUT CLOSED CHAMPS!!!</t>
  </si>
  <si>
    <t>Moosa, Afzal</t>
  </si>
  <si>
    <t>Myburgh, Lisa</t>
  </si>
  <si>
    <t>09/09/91</t>
  </si>
  <si>
    <t>Sykes, Justin</t>
  </si>
  <si>
    <t>C</t>
  </si>
  <si>
    <t>Webster, Kean</t>
  </si>
  <si>
    <t>20/05/61</t>
  </si>
  <si>
    <t>Geduld, Douglas</t>
  </si>
  <si>
    <t>Gericke, Leroy</t>
  </si>
  <si>
    <t>25/04/75</t>
  </si>
  <si>
    <t>Fourie, Chad</t>
  </si>
  <si>
    <t>Bowley,  Tracey</t>
  </si>
  <si>
    <t>Naicker, Ivan</t>
  </si>
  <si>
    <t>16/09/76</t>
  </si>
  <si>
    <t>relief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</si>
</sst>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Helvetica Neue"/>
      <family val="2"/>
    </font>
    <font>
      <sz val="11"/>
      <color rgb="FFFFFFFF"/>
      <name val="Helvetica Neue"/>
      <family val="2"/>
    </font>
    <font>
      <b/>
      <sz val="11"/>
      <color rgb="FF000000"/>
      <name val="Calibri"/>
      <family val="2"/>
      <scheme val="minor"/>
    </font>
    <font>
      <sz val="20"/>
      <color theme="1"/>
      <name val="Trebuchet MS"/>
      <family val="2"/>
    </font>
    <font>
      <sz val="17"/>
      <color theme="1"/>
      <name val="Arial"/>
      <family val="2"/>
    </font>
    <font>
      <i/>
      <sz val="18"/>
      <color theme="1"/>
      <name val="Calibri"/>
      <family val="2"/>
      <scheme val="minor"/>
    </font>
    <font>
      <sz val="22"/>
      <color theme="8"/>
      <name val="Calibri"/>
      <family val="2"/>
      <scheme val="minor"/>
    </font>
    <font>
      <u/>
      <sz val="22"/>
      <color theme="1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0"/>
      <color theme="1"/>
      <name val="Arial"/>
      <family val="2"/>
    </font>
    <font>
      <b/>
      <sz val="9"/>
      <color rgb="FFC00000"/>
      <name val="Calibri"/>
      <family val="2"/>
      <scheme val="minor"/>
    </font>
    <font>
      <b/>
      <sz val="11"/>
      <color theme="1"/>
      <name val="Helvetica Neue"/>
      <family val="2"/>
    </font>
    <font>
      <sz val="14"/>
      <color theme="1"/>
      <name val="Helvetica Neue"/>
      <family val="2"/>
    </font>
    <font>
      <sz val="12"/>
      <color theme="1"/>
      <name val="Helvetica Neue"/>
      <family val="2"/>
    </font>
    <font>
      <u/>
      <sz val="11"/>
      <color theme="1"/>
      <name val="Calibri"/>
      <family val="2"/>
      <scheme val="minor"/>
    </font>
    <font>
      <sz val="10"/>
      <color theme="1"/>
      <name val="Helvetica Neue"/>
      <family val="2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48"/>
      <color theme="1"/>
      <name val="Arial"/>
      <family val="2"/>
    </font>
    <font>
      <sz val="14"/>
      <name val="Arial"/>
      <family val="2"/>
    </font>
    <font>
      <b/>
      <sz val="14"/>
      <color theme="0"/>
      <name val="Arial"/>
      <family val="2"/>
    </font>
    <font>
      <b/>
      <sz val="14"/>
      <name val="Arial"/>
      <family val="2"/>
    </font>
    <font>
      <b/>
      <sz val="18"/>
      <color theme="0"/>
      <name val="Arial"/>
      <family val="2"/>
    </font>
    <font>
      <b/>
      <sz val="14"/>
      <color rgb="FFC00000"/>
      <name val="Arial"/>
      <family val="2"/>
    </font>
    <font>
      <b/>
      <sz val="14"/>
      <color rgb="FF7030A0"/>
      <name val="Arial"/>
      <family val="2"/>
    </font>
    <font>
      <sz val="14"/>
      <color theme="4" tint="-0.499984740745262"/>
      <name val="Arial"/>
      <family val="2"/>
    </font>
    <font>
      <sz val="14"/>
      <color theme="1"/>
      <name val="Arial"/>
      <family val="2"/>
    </font>
    <font>
      <b/>
      <sz val="16"/>
      <color theme="1"/>
      <name val="Arial"/>
      <family val="2"/>
    </font>
    <font>
      <b/>
      <sz val="16"/>
      <color theme="4" tint="-0.499984740745262"/>
      <name val="Arial"/>
      <family val="2"/>
    </font>
    <font>
      <b/>
      <sz val="14"/>
      <color rgb="FFFF0000"/>
      <name val="Arial"/>
      <family val="2"/>
    </font>
    <font>
      <b/>
      <sz val="2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u/>
      <sz val="18"/>
      <color theme="1"/>
      <name val="Calibri (Body)"/>
    </font>
    <font>
      <sz val="12"/>
      <color rgb="FFFFFFFF"/>
      <name val="Helvetica Neue"/>
      <family val="2"/>
    </font>
    <font>
      <b/>
      <sz val="16"/>
      <color rgb="FF004722"/>
      <name val="Arial"/>
      <family val="2"/>
    </font>
    <font>
      <b/>
      <sz val="14"/>
      <color theme="0" tint="-0.34998626667073579"/>
      <name val="Arial"/>
      <family val="2"/>
    </font>
    <font>
      <sz val="14"/>
      <color theme="0" tint="-0.34998626667073579"/>
      <name val="Arial"/>
      <family val="2"/>
    </font>
    <font>
      <b/>
      <sz val="14"/>
      <color theme="1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7"/>
      <color theme="1"/>
      <name val="Arial"/>
      <family val="2"/>
    </font>
    <font>
      <b/>
      <sz val="36"/>
      <color theme="1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4A1F6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EC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CBA4FF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0" fontId="29" fillId="0" borderId="0"/>
  </cellStyleXfs>
  <cellXfs count="184">
    <xf numFmtId="0" fontId="0" fillId="0" borderId="0" xfId="0"/>
    <xf numFmtId="0" fontId="2" fillId="0" borderId="0" xfId="0" applyFont="1"/>
    <xf numFmtId="0" fontId="2" fillId="0" borderId="1" xfId="0" applyFont="1" applyBorder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0" fillId="0" borderId="1" xfId="0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center"/>
    </xf>
    <xf numFmtId="15" fontId="2" fillId="2" borderId="1" xfId="0" applyNumberFormat="1" applyFont="1" applyFill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 wrapText="1"/>
    </xf>
    <xf numFmtId="0" fontId="6" fillId="0" borderId="0" xfId="1" applyAlignment="1">
      <alignment horizontal="left" vertical="center"/>
    </xf>
    <xf numFmtId="0" fontId="3" fillId="5" borderId="1" xfId="0" applyFont="1" applyFill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vertical="center"/>
    </xf>
    <xf numFmtId="0" fontId="3" fillId="6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vertical="center"/>
    </xf>
    <xf numFmtId="0" fontId="3" fillId="7" borderId="1" xfId="0" applyFont="1" applyFill="1" applyBorder="1" applyAlignment="1">
      <alignment horizontal="center" vertical="center"/>
    </xf>
    <xf numFmtId="2" fontId="0" fillId="0" borderId="5" xfId="0" applyNumberFormat="1" applyBorder="1" applyAlignment="1">
      <alignment horizontal="center"/>
    </xf>
    <xf numFmtId="0" fontId="0" fillId="0" borderId="0" xfId="0" applyAlignment="1">
      <alignment horizontal="left" vertical="center"/>
    </xf>
    <xf numFmtId="0" fontId="10" fillId="0" borderId="0" xfId="0" applyFont="1"/>
    <xf numFmtId="0" fontId="9" fillId="0" borderId="0" xfId="0" applyFont="1"/>
    <xf numFmtId="2" fontId="0" fillId="0" borderId="1" xfId="0" applyNumberFormat="1" applyBorder="1" applyAlignment="1">
      <alignment horizontal="center"/>
    </xf>
    <xf numFmtId="0" fontId="0" fillId="0" borderId="0" xfId="0" applyAlignment="1">
      <alignment horizontal="left" indent="1"/>
    </xf>
    <xf numFmtId="0" fontId="4" fillId="0" borderId="0" xfId="0" applyFont="1" applyAlignment="1">
      <alignment horizontal="left" vertical="center" indent="1"/>
    </xf>
    <xf numFmtId="0" fontId="2" fillId="2" borderId="1" xfId="0" applyFont="1" applyFill="1" applyBorder="1" applyAlignment="1">
      <alignment horizontal="left" indent="1"/>
    </xf>
    <xf numFmtId="0" fontId="2" fillId="0" borderId="1" xfId="0" applyFont="1" applyBorder="1" applyAlignment="1">
      <alignment horizontal="left" indent="1"/>
    </xf>
    <xf numFmtId="0" fontId="0" fillId="0" borderId="0" xfId="0" applyAlignment="1">
      <alignment wrapText="1"/>
    </xf>
    <xf numFmtId="0" fontId="12" fillId="0" borderId="0" xfId="0" applyFont="1" applyAlignment="1">
      <alignment wrapText="1"/>
    </xf>
    <xf numFmtId="0" fontId="13" fillId="0" borderId="0" xfId="0" applyFont="1" applyAlignment="1">
      <alignment wrapText="1"/>
    </xf>
    <xf numFmtId="0" fontId="14" fillId="0" borderId="0" xfId="0" applyFont="1"/>
    <xf numFmtId="0" fontId="15" fillId="0" borderId="0" xfId="0" applyFont="1"/>
    <xf numFmtId="0" fontId="16" fillId="0" borderId="0" xfId="1" applyFont="1" applyAlignment="1">
      <alignment wrapText="1"/>
    </xf>
    <xf numFmtId="0" fontId="0" fillId="0" borderId="1" xfId="0" applyBorder="1"/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left" indent="1"/>
    </xf>
    <xf numFmtId="0" fontId="3" fillId="10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15" fontId="3" fillId="9" borderId="1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/>
    </xf>
    <xf numFmtId="2" fontId="19" fillId="4" borderId="8" xfId="0" applyNumberFormat="1" applyFont="1" applyFill="1" applyBorder="1" applyAlignment="1">
      <alignment horizontal="center"/>
    </xf>
    <xf numFmtId="0" fontId="20" fillId="0" borderId="0" xfId="0" applyFont="1" applyAlignment="1">
      <alignment horizontal="center" vertical="center" wrapText="1"/>
    </xf>
    <xf numFmtId="0" fontId="21" fillId="0" borderId="0" xfId="0" applyFont="1"/>
    <xf numFmtId="0" fontId="22" fillId="0" borderId="0" xfId="0" applyFont="1"/>
    <xf numFmtId="0" fontId="23" fillId="0" borderId="0" xfId="0" applyFont="1"/>
    <xf numFmtId="0" fontId="24" fillId="0" borderId="0" xfId="1" applyFont="1"/>
    <xf numFmtId="0" fontId="1" fillId="0" borderId="0" xfId="0" applyFont="1"/>
    <xf numFmtId="0" fontId="2" fillId="0" borderId="1" xfId="0" applyFont="1" applyBorder="1" applyAlignment="1">
      <alignment horizontal="center"/>
    </xf>
    <xf numFmtId="0" fontId="0" fillId="0" borderId="0" xfId="0" applyAlignment="1">
      <alignment vertical="center" wrapText="1"/>
    </xf>
    <xf numFmtId="0" fontId="3" fillId="10" borderId="1" xfId="0" applyFont="1" applyFill="1" applyBorder="1" applyAlignment="1">
      <alignment horizontal="left" vertical="center" wrapText="1"/>
    </xf>
    <xf numFmtId="0" fontId="25" fillId="0" borderId="0" xfId="0" applyFont="1" applyAlignment="1">
      <alignment wrapText="1"/>
    </xf>
    <xf numFmtId="0" fontId="27" fillId="0" borderId="0" xfId="0" applyFont="1"/>
    <xf numFmtId="0" fontId="27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28" fillId="11" borderId="1" xfId="0" applyFont="1" applyFill="1" applyBorder="1" applyAlignment="1">
      <alignment horizontal="center"/>
    </xf>
    <xf numFmtId="0" fontId="3" fillId="12" borderId="1" xfId="0" applyFont="1" applyFill="1" applyBorder="1" applyAlignment="1">
      <alignment vertical="center" wrapText="1"/>
    </xf>
    <xf numFmtId="0" fontId="3" fillId="12" borderId="1" xfId="0" applyFont="1" applyFill="1" applyBorder="1" applyAlignment="1">
      <alignment horizontal="center" vertical="center" wrapText="1"/>
    </xf>
    <xf numFmtId="0" fontId="3" fillId="12" borderId="2" xfId="0" applyFont="1" applyFill="1" applyBorder="1" applyAlignment="1">
      <alignment horizontal="center" vertical="center" wrapText="1"/>
    </xf>
    <xf numFmtId="164" fontId="29" fillId="0" borderId="0" xfId="0" applyNumberFormat="1" applyFont="1" applyAlignment="1">
      <alignment horizontal="center"/>
    </xf>
    <xf numFmtId="0" fontId="3" fillId="14" borderId="1" xfId="0" applyFont="1" applyFill="1" applyBorder="1" applyAlignment="1">
      <alignment vertical="center" wrapText="1"/>
    </xf>
    <xf numFmtId="0" fontId="3" fillId="14" borderId="1" xfId="0" applyFont="1" applyFill="1" applyBorder="1" applyAlignment="1">
      <alignment horizontal="center" vertical="center" wrapText="1"/>
    </xf>
    <xf numFmtId="0" fontId="31" fillId="0" borderId="0" xfId="2" applyFont="1"/>
    <xf numFmtId="0" fontId="33" fillId="0" borderId="0" xfId="2" applyFont="1" applyAlignment="1">
      <alignment horizontal="center" vertical="center"/>
    </xf>
    <xf numFmtId="0" fontId="33" fillId="0" borderId="0" xfId="2" applyFont="1" applyAlignment="1">
      <alignment horizontal="center"/>
    </xf>
    <xf numFmtId="0" fontId="36" fillId="0" borderId="0" xfId="2" applyFont="1" applyAlignment="1">
      <alignment vertical="center"/>
    </xf>
    <xf numFmtId="0" fontId="42" fillId="0" borderId="0" xfId="0" applyFont="1" applyAlignment="1">
      <alignment wrapText="1"/>
    </xf>
    <xf numFmtId="0" fontId="18" fillId="0" borderId="0" xfId="0" applyFont="1" applyAlignment="1">
      <alignment horizontal="center" vertical="center" wrapText="1"/>
    </xf>
    <xf numFmtId="2" fontId="27" fillId="0" borderId="1" xfId="0" applyNumberFormat="1" applyFont="1" applyBorder="1" applyAlignment="1">
      <alignment horizontal="center"/>
    </xf>
    <xf numFmtId="0" fontId="3" fillId="12" borderId="0" xfId="0" applyFont="1" applyFill="1" applyAlignment="1">
      <alignment horizontal="center" vertical="center" wrapText="1"/>
    </xf>
    <xf numFmtId="0" fontId="45" fillId="0" borderId="0" xfId="0" applyFont="1"/>
    <xf numFmtId="0" fontId="6" fillId="0" borderId="0" xfId="1"/>
    <xf numFmtId="49" fontId="32" fillId="12" borderId="1" xfId="0" applyNumberFormat="1" applyFont="1" applyFill="1" applyBorder="1" applyAlignment="1">
      <alignment horizontal="center" vertical="center"/>
    </xf>
    <xf numFmtId="0" fontId="32" fillId="12" borderId="1" xfId="0" applyFont="1" applyFill="1" applyBorder="1" applyAlignment="1">
      <alignment horizontal="center" vertical="center"/>
    </xf>
    <xf numFmtId="0" fontId="32" fillId="12" borderId="1" xfId="0" applyFont="1" applyFill="1" applyBorder="1" applyAlignment="1">
      <alignment horizontal="left" vertical="center" indent="1"/>
    </xf>
    <xf numFmtId="49" fontId="35" fillId="13" borderId="1" xfId="0" applyNumberFormat="1" applyFont="1" applyFill="1" applyBorder="1" applyAlignment="1">
      <alignment horizontal="center" vertical="center"/>
    </xf>
    <xf numFmtId="0" fontId="35" fillId="13" borderId="1" xfId="0" applyFont="1" applyFill="1" applyBorder="1" applyAlignment="1">
      <alignment horizontal="center" vertical="center"/>
    </xf>
    <xf numFmtId="0" fontId="35" fillId="13" borderId="1" xfId="0" applyFont="1" applyFill="1" applyBorder="1" applyAlignment="1">
      <alignment horizontal="left" vertical="center" indent="1"/>
    </xf>
    <xf numFmtId="49" fontId="37" fillId="15" borderId="1" xfId="0" applyNumberFormat="1" applyFont="1" applyFill="1" applyBorder="1" applyAlignment="1">
      <alignment horizontal="center" vertical="center"/>
    </xf>
    <xf numFmtId="0" fontId="37" fillId="15" borderId="1" xfId="0" applyFont="1" applyFill="1" applyBorder="1" applyAlignment="1">
      <alignment horizontal="center" vertical="center"/>
    </xf>
    <xf numFmtId="0" fontId="37" fillId="15" borderId="1" xfId="0" applyFont="1" applyFill="1" applyBorder="1" applyAlignment="1">
      <alignment horizontal="left" vertical="center" indent="1"/>
    </xf>
    <xf numFmtId="49" fontId="37" fillId="0" borderId="0" xfId="0" applyNumberFormat="1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37" fillId="0" borderId="0" xfId="0" applyFont="1" applyAlignment="1">
      <alignment horizontal="left" vertical="center" indent="1"/>
    </xf>
    <xf numFmtId="49" fontId="38" fillId="16" borderId="1" xfId="0" applyNumberFormat="1" applyFont="1" applyFill="1" applyBorder="1" applyAlignment="1">
      <alignment horizontal="center" vertical="center"/>
    </xf>
    <xf numFmtId="0" fontId="38" fillId="16" borderId="1" xfId="0" applyFont="1" applyFill="1" applyBorder="1" applyAlignment="1">
      <alignment horizontal="center" vertical="center"/>
    </xf>
    <xf numFmtId="0" fontId="38" fillId="16" borderId="1" xfId="0" applyFont="1" applyFill="1" applyBorder="1" applyAlignment="1">
      <alignment horizontal="left" vertical="center" indent="1"/>
    </xf>
    <xf numFmtId="0" fontId="39" fillId="19" borderId="1" xfId="0" applyFont="1" applyFill="1" applyBorder="1" applyAlignment="1">
      <alignment horizontal="left" vertical="center" indent="1"/>
    </xf>
    <xf numFmtId="49" fontId="38" fillId="18" borderId="1" xfId="0" applyNumberFormat="1" applyFont="1" applyFill="1" applyBorder="1" applyAlignment="1">
      <alignment horizontal="center" vertical="center"/>
    </xf>
    <xf numFmtId="0" fontId="38" fillId="18" borderId="1" xfId="0" applyFont="1" applyFill="1" applyBorder="1" applyAlignment="1">
      <alignment horizontal="center" vertical="center"/>
    </xf>
    <xf numFmtId="0" fontId="38" fillId="18" borderId="1" xfId="0" applyFont="1" applyFill="1" applyBorder="1" applyAlignment="1">
      <alignment horizontal="left" vertical="center" indent="1"/>
    </xf>
    <xf numFmtId="16" fontId="40" fillId="17" borderId="1" xfId="0" applyNumberFormat="1" applyFont="1" applyFill="1" applyBorder="1" applyAlignment="1">
      <alignment horizontal="center" vertical="center"/>
    </xf>
    <xf numFmtId="0" fontId="40" fillId="17" borderId="1" xfId="0" applyFont="1" applyFill="1" applyBorder="1" applyAlignment="1">
      <alignment horizontal="center" vertical="center"/>
    </xf>
    <xf numFmtId="0" fontId="40" fillId="17" borderId="1" xfId="0" applyFont="1" applyFill="1" applyBorder="1" applyAlignment="1">
      <alignment horizontal="left" vertical="center" indent="1"/>
    </xf>
    <xf numFmtId="49" fontId="39" fillId="19" borderId="1" xfId="0" applyNumberFormat="1" applyFont="1" applyFill="1" applyBorder="1" applyAlignment="1">
      <alignment horizontal="center" vertical="center" wrapText="1"/>
    </xf>
    <xf numFmtId="16" fontId="39" fillId="19" borderId="1" xfId="0" applyNumberFormat="1" applyFont="1" applyFill="1" applyBorder="1" applyAlignment="1">
      <alignment horizontal="center" vertical="center"/>
    </xf>
    <xf numFmtId="49" fontId="40" fillId="17" borderId="1" xfId="0" applyNumberFormat="1" applyFont="1" applyFill="1" applyBorder="1" applyAlignment="1">
      <alignment horizontal="center" vertical="center"/>
    </xf>
    <xf numFmtId="16" fontId="46" fillId="8" borderId="1" xfId="0" applyNumberFormat="1" applyFont="1" applyFill="1" applyBorder="1" applyAlignment="1">
      <alignment horizontal="center" vertical="center"/>
    </xf>
    <xf numFmtId="0" fontId="46" fillId="8" borderId="1" xfId="0" applyFont="1" applyFill="1" applyBorder="1" applyAlignment="1">
      <alignment horizontal="left" vertical="center" indent="1"/>
    </xf>
    <xf numFmtId="49" fontId="31" fillId="0" borderId="0" xfId="0" applyNumberFormat="1" applyFont="1"/>
    <xf numFmtId="0" fontId="41" fillId="0" borderId="0" xfId="0" applyFont="1"/>
    <xf numFmtId="0" fontId="41" fillId="0" borderId="0" xfId="0" applyFont="1" applyAlignment="1">
      <alignment horizontal="left" indent="1"/>
    </xf>
    <xf numFmtId="0" fontId="31" fillId="0" borderId="0" xfId="0" applyFont="1" applyAlignment="1">
      <alignment horizontal="left" indent="1"/>
    </xf>
    <xf numFmtId="0" fontId="33" fillId="0" borderId="0" xfId="0" applyFont="1" applyAlignment="1">
      <alignment horizontal="left" indent="1"/>
    </xf>
    <xf numFmtId="0" fontId="31" fillId="0" borderId="0" xfId="0" applyFont="1"/>
    <xf numFmtId="15" fontId="3" fillId="20" borderId="1" xfId="0" applyNumberFormat="1" applyFont="1" applyFill="1" applyBorder="1" applyAlignment="1">
      <alignment horizontal="center" vertical="center" wrapText="1"/>
    </xf>
    <xf numFmtId="15" fontId="3" fillId="3" borderId="1" xfId="0" applyNumberFormat="1" applyFont="1" applyFill="1" applyBorder="1" applyAlignment="1">
      <alignment horizontal="center" vertical="center" wrapText="1"/>
    </xf>
    <xf numFmtId="49" fontId="47" fillId="0" borderId="1" xfId="0" applyNumberFormat="1" applyFont="1" applyBorder="1" applyAlignment="1">
      <alignment horizontal="center" vertical="center"/>
    </xf>
    <xf numFmtId="0" fontId="47" fillId="0" borderId="1" xfId="0" applyFont="1" applyBorder="1" applyAlignment="1">
      <alignment horizontal="center" vertical="center"/>
    </xf>
    <xf numFmtId="0" fontId="47" fillId="0" borderId="1" xfId="0" applyFont="1" applyBorder="1" applyAlignment="1">
      <alignment horizontal="left" vertical="center" indent="1"/>
    </xf>
    <xf numFmtId="49" fontId="48" fillId="0" borderId="1" xfId="0" applyNumberFormat="1" applyFont="1" applyBorder="1" applyAlignment="1">
      <alignment horizontal="center" vertical="center"/>
    </xf>
    <xf numFmtId="0" fontId="48" fillId="0" borderId="1" xfId="0" applyFont="1" applyBorder="1" applyAlignment="1">
      <alignment horizontal="center" vertical="center"/>
    </xf>
    <xf numFmtId="0" fontId="48" fillId="0" borderId="1" xfId="0" applyFont="1" applyBorder="1" applyAlignment="1">
      <alignment horizontal="left" vertical="center" indent="1"/>
    </xf>
    <xf numFmtId="49" fontId="49" fillId="16" borderId="1" xfId="0" applyNumberFormat="1" applyFont="1" applyFill="1" applyBorder="1" applyAlignment="1">
      <alignment horizontal="center" vertical="center"/>
    </xf>
    <xf numFmtId="0" fontId="49" fillId="16" borderId="1" xfId="0" applyFont="1" applyFill="1" applyBorder="1" applyAlignment="1">
      <alignment horizontal="center" vertical="center"/>
    </xf>
    <xf numFmtId="0" fontId="49" fillId="16" borderId="1" xfId="0" applyFont="1" applyFill="1" applyBorder="1" applyAlignment="1">
      <alignment horizontal="left" vertical="center" indent="1"/>
    </xf>
    <xf numFmtId="49" fontId="39" fillId="18" borderId="1" xfId="0" applyNumberFormat="1" applyFont="1" applyFill="1" applyBorder="1" applyAlignment="1">
      <alignment horizontal="center" vertical="center"/>
    </xf>
    <xf numFmtId="0" fontId="39" fillId="18" borderId="1" xfId="0" applyFont="1" applyFill="1" applyBorder="1" applyAlignment="1">
      <alignment horizontal="center" vertical="center"/>
    </xf>
    <xf numFmtId="0" fontId="39" fillId="18" borderId="1" xfId="0" applyFont="1" applyFill="1" applyBorder="1" applyAlignment="1">
      <alignment horizontal="left" vertical="center" indent="1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top"/>
    </xf>
    <xf numFmtId="0" fontId="0" fillId="21" borderId="1" xfId="0" applyFill="1" applyBorder="1" applyAlignment="1">
      <alignment horizontal="center"/>
    </xf>
    <xf numFmtId="2" fontId="50" fillId="22" borderId="5" xfId="0" applyNumberFormat="1" applyFont="1" applyFill="1" applyBorder="1" applyAlignment="1">
      <alignment horizontal="center"/>
    </xf>
    <xf numFmtId="0" fontId="0" fillId="0" borderId="0" xfId="0" applyAlignment="1">
      <alignment horizontal="center" vertical="top" wrapText="1"/>
    </xf>
    <xf numFmtId="15" fontId="2" fillId="8" borderId="1" xfId="0" applyNumberFormat="1" applyFont="1" applyFill="1" applyBorder="1" applyAlignment="1">
      <alignment horizontal="center" vertical="center" wrapText="1"/>
    </xf>
    <xf numFmtId="0" fontId="26" fillId="0" borderId="0" xfId="0" applyFont="1"/>
    <xf numFmtId="0" fontId="43" fillId="0" borderId="0" xfId="0" applyFont="1" applyAlignment="1">
      <alignment wrapText="1"/>
    </xf>
    <xf numFmtId="0" fontId="43" fillId="0" borderId="0" xfId="0" applyFont="1" applyAlignment="1">
      <alignment horizontal="left" wrapText="1"/>
    </xf>
    <xf numFmtId="0" fontId="17" fillId="0" borderId="0" xfId="0" applyFont="1" applyAlignment="1">
      <alignment wrapText="1"/>
    </xf>
    <xf numFmtId="0" fontId="14" fillId="0" borderId="0" xfId="0" applyFont="1" applyAlignment="1">
      <alignment horizontal="left" wrapText="1"/>
    </xf>
    <xf numFmtId="0" fontId="53" fillId="0" borderId="0" xfId="0" applyFont="1" applyAlignment="1">
      <alignment wrapText="1"/>
    </xf>
    <xf numFmtId="15" fontId="3" fillId="7" borderId="1" xfId="0" applyNumberFormat="1" applyFont="1" applyFill="1" applyBorder="1" applyAlignment="1">
      <alignment horizontal="center"/>
    </xf>
    <xf numFmtId="15" fontId="3" fillId="5" borderId="1" xfId="0" applyNumberFormat="1" applyFont="1" applyFill="1" applyBorder="1" applyAlignment="1">
      <alignment horizontal="center"/>
    </xf>
    <xf numFmtId="15" fontId="3" fillId="23" borderId="5" xfId="0" applyNumberFormat="1" applyFont="1" applyFill="1" applyBorder="1" applyAlignment="1">
      <alignment horizontal="center" vertical="center" wrapText="1"/>
    </xf>
    <xf numFmtId="15" fontId="3" fillId="6" borderId="1" xfId="0" applyNumberFormat="1" applyFont="1" applyFill="1" applyBorder="1" applyAlignment="1">
      <alignment horizontal="center"/>
    </xf>
    <xf numFmtId="15" fontId="3" fillId="11" borderId="1" xfId="0" applyNumberFormat="1" applyFont="1" applyFill="1" applyBorder="1" applyAlignment="1">
      <alignment horizontal="center" vertical="center" wrapText="1"/>
    </xf>
    <xf numFmtId="0" fontId="2" fillId="24" borderId="1" xfId="0" applyFont="1" applyFill="1" applyBorder="1" applyAlignment="1">
      <alignment horizontal="center"/>
    </xf>
    <xf numFmtId="15" fontId="3" fillId="25" borderId="1" xfId="0" applyNumberFormat="1" applyFont="1" applyFill="1" applyBorder="1" applyAlignment="1">
      <alignment horizontal="center"/>
    </xf>
    <xf numFmtId="15" fontId="3" fillId="14" borderId="1" xfId="0" applyNumberFormat="1" applyFont="1" applyFill="1" applyBorder="1" applyAlignment="1">
      <alignment horizontal="center" vertical="center" wrapText="1"/>
    </xf>
    <xf numFmtId="0" fontId="2" fillId="26" borderId="1" xfId="0" applyFont="1" applyFill="1" applyBorder="1" applyAlignment="1">
      <alignment horizontal="center"/>
    </xf>
    <xf numFmtId="0" fontId="2" fillId="18" borderId="1" xfId="0" applyFont="1" applyFill="1" applyBorder="1" applyAlignment="1">
      <alignment horizontal="center"/>
    </xf>
    <xf numFmtId="0" fontId="2" fillId="17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15" fontId="3" fillId="27" borderId="1" xfId="0" applyNumberFormat="1" applyFont="1" applyFill="1" applyBorder="1" applyAlignment="1">
      <alignment horizontal="center"/>
    </xf>
    <xf numFmtId="2" fontId="50" fillId="28" borderId="5" xfId="0" applyNumberFormat="1" applyFont="1" applyFill="1" applyBorder="1" applyAlignment="1">
      <alignment horizontal="center"/>
    </xf>
    <xf numFmtId="2" fontId="50" fillId="24" borderId="5" xfId="0" applyNumberFormat="1" applyFont="1" applyFill="1" applyBorder="1" applyAlignment="1">
      <alignment horizontal="center"/>
    </xf>
    <xf numFmtId="2" fontId="50" fillId="26" borderId="5" xfId="0" applyNumberFormat="1" applyFont="1" applyFill="1" applyBorder="1" applyAlignment="1">
      <alignment horizontal="center"/>
    </xf>
    <xf numFmtId="2" fontId="50" fillId="4" borderId="5" xfId="0" applyNumberFormat="1" applyFont="1" applyFill="1" applyBorder="1" applyAlignment="1">
      <alignment horizontal="center"/>
    </xf>
    <xf numFmtId="2" fontId="51" fillId="2" borderId="8" xfId="0" applyNumberFormat="1" applyFont="1" applyFill="1" applyBorder="1" applyAlignment="1">
      <alignment horizontal="center"/>
    </xf>
    <xf numFmtId="0" fontId="2" fillId="31" borderId="1" xfId="0" applyFont="1" applyFill="1" applyBorder="1"/>
    <xf numFmtId="0" fontId="2" fillId="31" borderId="1" xfId="0" applyFont="1" applyFill="1" applyBorder="1" applyAlignment="1">
      <alignment horizontal="left" indent="1"/>
    </xf>
    <xf numFmtId="0" fontId="34" fillId="3" borderId="1" xfId="0" applyFont="1" applyFill="1" applyBorder="1" applyAlignment="1">
      <alignment horizontal="left" vertical="center" indent="1"/>
    </xf>
    <xf numFmtId="0" fontId="39" fillId="18" borderId="3" xfId="0" applyFont="1" applyFill="1" applyBorder="1" applyAlignment="1">
      <alignment horizontal="left" vertical="center" indent="1"/>
    </xf>
    <xf numFmtId="0" fontId="39" fillId="18" borderId="4" xfId="0" applyFont="1" applyFill="1" applyBorder="1" applyAlignment="1">
      <alignment horizontal="left" vertical="center" indent="1"/>
    </xf>
    <xf numFmtId="0" fontId="39" fillId="18" borderId="3" xfId="0" applyFont="1" applyFill="1" applyBorder="1" applyAlignment="1">
      <alignment horizontal="center" vertical="center"/>
    </xf>
    <xf numFmtId="0" fontId="39" fillId="18" borderId="4" xfId="0" applyFont="1" applyFill="1" applyBorder="1" applyAlignment="1">
      <alignment horizontal="center" vertical="center"/>
    </xf>
    <xf numFmtId="0" fontId="30" fillId="13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3" fillId="29" borderId="7" xfId="0" applyFont="1" applyFill="1" applyBorder="1" applyAlignment="1">
      <alignment horizontal="center" vertical="center" wrapText="1"/>
    </xf>
    <xf numFmtId="0" fontId="3" fillId="29" borderId="9" xfId="0" applyFont="1" applyFill="1" applyBorder="1" applyAlignment="1">
      <alignment horizontal="center" vertical="center" wrapText="1"/>
    </xf>
    <xf numFmtId="0" fontId="3" fillId="30" borderId="7" xfId="0" applyFont="1" applyFill="1" applyBorder="1" applyAlignment="1">
      <alignment horizontal="center" vertical="center" wrapText="1"/>
    </xf>
    <xf numFmtId="0" fontId="3" fillId="30" borderId="9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3" fillId="7" borderId="5" xfId="0" applyFont="1" applyFill="1" applyBorder="1" applyAlignment="1">
      <alignment horizontal="center" vertical="center"/>
    </xf>
    <xf numFmtId="0" fontId="3" fillId="10" borderId="2" xfId="0" applyFont="1" applyFill="1" applyBorder="1" applyAlignment="1">
      <alignment horizontal="center" vertical="center" wrapText="1"/>
    </xf>
    <xf numFmtId="0" fontId="3" fillId="10" borderId="5" xfId="0" applyFont="1" applyFill="1" applyBorder="1" applyAlignment="1">
      <alignment horizontal="center" vertical="center" wrapText="1"/>
    </xf>
    <xf numFmtId="0" fontId="3" fillId="14" borderId="2" xfId="0" applyFont="1" applyFill="1" applyBorder="1" applyAlignment="1">
      <alignment horizontal="center" vertical="center"/>
    </xf>
    <xf numFmtId="0" fontId="3" fillId="14" borderId="5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</cellXfs>
  <cellStyles count="3">
    <cellStyle name="Hyperlink" xfId="1" builtinId="8"/>
    <cellStyle name="Normal" xfId="0" builtinId="0"/>
    <cellStyle name="Normal 2" xfId="2" xr:uid="{8036FE0D-7B15-664D-B3AC-26456A70299A}"/>
  </cellStyles>
  <dxfs count="151">
    <dxf>
      <font>
        <color rgb="FF9C0006"/>
      </font>
      <fill>
        <patternFill>
          <bgColor rgb="FFFFC7CE"/>
        </patternFill>
      </fill>
    </dxf>
    <dxf>
      <font>
        <b val="0"/>
        <i val="0"/>
        <color theme="1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b val="0"/>
        <i val="0"/>
        <color theme="1" tint="0.24994659260841701"/>
      </font>
      <fill>
        <patternFill patternType="solid">
          <bgColor theme="0" tint="-0.14996795556505021"/>
        </patternFill>
      </fill>
    </dxf>
    <dxf>
      <font>
        <color theme="0" tint="-0.34998626667073579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b val="0"/>
        <i val="0"/>
        <color theme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34998626667073579"/>
      </font>
    </dxf>
    <dxf>
      <font>
        <b val="0"/>
        <i val="0"/>
        <color theme="1" tint="0.24994659260841701"/>
      </font>
      <fill>
        <patternFill patternType="solid"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color theme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color theme="1" tint="0.24994659260841701"/>
      </font>
      <fill>
        <patternFill patternType="solid"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color theme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34998626667073579"/>
      </font>
    </dxf>
    <dxf>
      <font>
        <b val="0"/>
        <i val="0"/>
        <color theme="1" tint="0.24994659260841701"/>
      </font>
      <fill>
        <patternFill patternType="solid"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color theme="1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b val="0"/>
        <i val="0"/>
        <color theme="1" tint="0.24994659260841701"/>
      </font>
      <fill>
        <patternFill patternType="solid"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color theme="1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CBA4FF"/>
      <color rgb="FF4A1F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3429000</xdr:colOff>
      <xdr:row>13</xdr:row>
      <xdr:rowOff>0</xdr:rowOff>
    </xdr:from>
    <xdr:to>
      <xdr:col>1</xdr:col>
      <xdr:colOff>8293100</xdr:colOff>
      <xdr:row>13</xdr:row>
      <xdr:rowOff>0</xdr:rowOff>
    </xdr:to>
    <xdr:pic>
      <xdr:nvPicPr>
        <xdr:cNvPr id="4" name="Picture 3" descr="page5image41923168">
          <a:extLst>
            <a:ext uri="{FF2B5EF4-FFF2-40B4-BE49-F238E27FC236}">
              <a16:creationId xmlns:a16="http://schemas.microsoft.com/office/drawing/2014/main" id="{76A38729-F1F0-AF2B-62D1-21C90075C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24300" y="2438400"/>
          <a:ext cx="48641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8305800</xdr:colOff>
      <xdr:row>13</xdr:row>
      <xdr:rowOff>0</xdr:rowOff>
    </xdr:from>
    <xdr:to>
      <xdr:col>5</xdr:col>
      <xdr:colOff>666750</xdr:colOff>
      <xdr:row>13</xdr:row>
      <xdr:rowOff>0</xdr:rowOff>
    </xdr:to>
    <xdr:pic>
      <xdr:nvPicPr>
        <xdr:cNvPr id="5" name="Picture 4" descr="page5image41919424">
          <a:extLst>
            <a:ext uri="{FF2B5EF4-FFF2-40B4-BE49-F238E27FC236}">
              <a16:creationId xmlns:a16="http://schemas.microsoft.com/office/drawing/2014/main" id="{AD100EF3-90D9-8BD2-AF12-CC6DCE49C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2438400"/>
          <a:ext cx="47752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13093700</xdr:colOff>
      <xdr:row>13</xdr:row>
      <xdr:rowOff>0</xdr:rowOff>
    </xdr:from>
    <xdr:to>
      <xdr:col>2</xdr:col>
      <xdr:colOff>615950</xdr:colOff>
      <xdr:row>13</xdr:row>
      <xdr:rowOff>0</xdr:rowOff>
    </xdr:to>
    <xdr:pic>
      <xdr:nvPicPr>
        <xdr:cNvPr id="6" name="Picture 5" descr="page5image41921296">
          <a:extLst>
            <a:ext uri="{FF2B5EF4-FFF2-40B4-BE49-F238E27FC236}">
              <a16:creationId xmlns:a16="http://schemas.microsoft.com/office/drawing/2014/main" id="{9C85B783-6A48-4321-EB0D-B9981931B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89000" y="2438400"/>
          <a:ext cx="6096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13716000</xdr:colOff>
      <xdr:row>13</xdr:row>
      <xdr:rowOff>0</xdr:rowOff>
    </xdr:from>
    <xdr:to>
      <xdr:col>6</xdr:col>
      <xdr:colOff>320675</xdr:colOff>
      <xdr:row>13</xdr:row>
      <xdr:rowOff>0</xdr:rowOff>
    </xdr:to>
    <xdr:pic>
      <xdr:nvPicPr>
        <xdr:cNvPr id="7" name="Picture 6" descr="page5image41921088">
          <a:extLst>
            <a:ext uri="{FF2B5EF4-FFF2-40B4-BE49-F238E27FC236}">
              <a16:creationId xmlns:a16="http://schemas.microsoft.com/office/drawing/2014/main" id="{BE61BA4D-9E94-833B-DACE-E926058A7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11300" y="2438400"/>
          <a:ext cx="36195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practiscore.com/results?query=kznpsa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practiscore.com/results?query=kznpsa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practiscore.com/results?query=kznpsa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practiscore.com/results?query=kznps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906C0-AAE4-874C-99C1-E5B9BC14091B}">
  <sheetPr>
    <tabColor theme="1"/>
    <pageSetUpPr fitToPage="1"/>
  </sheetPr>
  <dimension ref="B1:F53"/>
  <sheetViews>
    <sheetView zoomScale="80" zoomScaleNormal="80" zoomScalePageLayoutView="90" workbookViewId="0">
      <pane ySplit="2" topLeftCell="A6" activePane="bottomLeft" state="frozen"/>
      <selection pane="bottomLeft" activeCell="M18" sqref="M18"/>
    </sheetView>
  </sheetViews>
  <sheetFormatPr baseColWidth="10" defaultColWidth="9.1640625" defaultRowHeight="18" x14ac:dyDescent="0.2"/>
  <cols>
    <col min="1" max="1" width="12.33203125" style="68" customWidth="1"/>
    <col min="2" max="2" width="15" style="105" customWidth="1"/>
    <col min="3" max="3" width="15.5" style="110" customWidth="1"/>
    <col min="4" max="4" width="61" style="108" customWidth="1"/>
    <col min="5" max="5" width="33.1640625" style="108" customWidth="1"/>
    <col min="6" max="6" width="35.83203125" style="109" customWidth="1"/>
    <col min="7" max="7" width="8.83203125" style="68" customWidth="1"/>
    <col min="8" max="246" width="9.1640625" style="68"/>
    <col min="247" max="247" width="13.1640625" style="68" customWidth="1"/>
    <col min="248" max="248" width="15.5" style="68" customWidth="1"/>
    <col min="249" max="249" width="60" style="68" customWidth="1"/>
    <col min="250" max="250" width="23.6640625" style="68" customWidth="1"/>
    <col min="251" max="251" width="36" style="68" customWidth="1"/>
    <col min="252" max="252" width="23.1640625" style="68" customWidth="1"/>
    <col min="253" max="502" width="9.1640625" style="68"/>
    <col min="503" max="503" width="13.1640625" style="68" customWidth="1"/>
    <col min="504" max="504" width="15.5" style="68" customWidth="1"/>
    <col min="505" max="505" width="60" style="68" customWidth="1"/>
    <col min="506" max="506" width="23.6640625" style="68" customWidth="1"/>
    <col min="507" max="507" width="36" style="68" customWidth="1"/>
    <col min="508" max="508" width="23.1640625" style="68" customWidth="1"/>
    <col min="509" max="758" width="9.1640625" style="68"/>
    <col min="759" max="759" width="13.1640625" style="68" customWidth="1"/>
    <col min="760" max="760" width="15.5" style="68" customWidth="1"/>
    <col min="761" max="761" width="60" style="68" customWidth="1"/>
    <col min="762" max="762" width="23.6640625" style="68" customWidth="1"/>
    <col min="763" max="763" width="36" style="68" customWidth="1"/>
    <col min="764" max="764" width="23.1640625" style="68" customWidth="1"/>
    <col min="765" max="1014" width="9.1640625" style="68"/>
    <col min="1015" max="1015" width="13.1640625" style="68" customWidth="1"/>
    <col min="1016" max="1016" width="15.5" style="68" customWidth="1"/>
    <col min="1017" max="1017" width="60" style="68" customWidth="1"/>
    <col min="1018" max="1018" width="23.6640625" style="68" customWidth="1"/>
    <col min="1019" max="1019" width="36" style="68" customWidth="1"/>
    <col min="1020" max="1020" width="23.1640625" style="68" customWidth="1"/>
    <col min="1021" max="1270" width="9.1640625" style="68"/>
    <col min="1271" max="1271" width="13.1640625" style="68" customWidth="1"/>
    <col min="1272" max="1272" width="15.5" style="68" customWidth="1"/>
    <col min="1273" max="1273" width="60" style="68" customWidth="1"/>
    <col min="1274" max="1274" width="23.6640625" style="68" customWidth="1"/>
    <col min="1275" max="1275" width="36" style="68" customWidth="1"/>
    <col min="1276" max="1276" width="23.1640625" style="68" customWidth="1"/>
    <col min="1277" max="1526" width="9.1640625" style="68"/>
    <col min="1527" max="1527" width="13.1640625" style="68" customWidth="1"/>
    <col min="1528" max="1528" width="15.5" style="68" customWidth="1"/>
    <col min="1529" max="1529" width="60" style="68" customWidth="1"/>
    <col min="1530" max="1530" width="23.6640625" style="68" customWidth="1"/>
    <col min="1531" max="1531" width="36" style="68" customWidth="1"/>
    <col min="1532" max="1532" width="23.1640625" style="68" customWidth="1"/>
    <col min="1533" max="1782" width="9.1640625" style="68"/>
    <col min="1783" max="1783" width="13.1640625" style="68" customWidth="1"/>
    <col min="1784" max="1784" width="15.5" style="68" customWidth="1"/>
    <col min="1785" max="1785" width="60" style="68" customWidth="1"/>
    <col min="1786" max="1786" width="23.6640625" style="68" customWidth="1"/>
    <col min="1787" max="1787" width="36" style="68" customWidth="1"/>
    <col min="1788" max="1788" width="23.1640625" style="68" customWidth="1"/>
    <col min="1789" max="2038" width="9.1640625" style="68"/>
    <col min="2039" max="2039" width="13.1640625" style="68" customWidth="1"/>
    <col min="2040" max="2040" width="15.5" style="68" customWidth="1"/>
    <col min="2041" max="2041" width="60" style="68" customWidth="1"/>
    <col min="2042" max="2042" width="23.6640625" style="68" customWidth="1"/>
    <col min="2043" max="2043" width="36" style="68" customWidth="1"/>
    <col min="2044" max="2044" width="23.1640625" style="68" customWidth="1"/>
    <col min="2045" max="2294" width="9.1640625" style="68"/>
    <col min="2295" max="2295" width="13.1640625" style="68" customWidth="1"/>
    <col min="2296" max="2296" width="15.5" style="68" customWidth="1"/>
    <col min="2297" max="2297" width="60" style="68" customWidth="1"/>
    <col min="2298" max="2298" width="23.6640625" style="68" customWidth="1"/>
    <col min="2299" max="2299" width="36" style="68" customWidth="1"/>
    <col min="2300" max="2300" width="23.1640625" style="68" customWidth="1"/>
    <col min="2301" max="2550" width="9.1640625" style="68"/>
    <col min="2551" max="2551" width="13.1640625" style="68" customWidth="1"/>
    <col min="2552" max="2552" width="15.5" style="68" customWidth="1"/>
    <col min="2553" max="2553" width="60" style="68" customWidth="1"/>
    <col min="2554" max="2554" width="23.6640625" style="68" customWidth="1"/>
    <col min="2555" max="2555" width="36" style="68" customWidth="1"/>
    <col min="2556" max="2556" width="23.1640625" style="68" customWidth="1"/>
    <col min="2557" max="2806" width="9.1640625" style="68"/>
    <col min="2807" max="2807" width="13.1640625" style="68" customWidth="1"/>
    <col min="2808" max="2808" width="15.5" style="68" customWidth="1"/>
    <col min="2809" max="2809" width="60" style="68" customWidth="1"/>
    <col min="2810" max="2810" width="23.6640625" style="68" customWidth="1"/>
    <col min="2811" max="2811" width="36" style="68" customWidth="1"/>
    <col min="2812" max="2812" width="23.1640625" style="68" customWidth="1"/>
    <col min="2813" max="3062" width="9.1640625" style="68"/>
    <col min="3063" max="3063" width="13.1640625" style="68" customWidth="1"/>
    <col min="3064" max="3064" width="15.5" style="68" customWidth="1"/>
    <col min="3065" max="3065" width="60" style="68" customWidth="1"/>
    <col min="3066" max="3066" width="23.6640625" style="68" customWidth="1"/>
    <col min="3067" max="3067" width="36" style="68" customWidth="1"/>
    <col min="3068" max="3068" width="23.1640625" style="68" customWidth="1"/>
    <col min="3069" max="3318" width="9.1640625" style="68"/>
    <col min="3319" max="3319" width="13.1640625" style="68" customWidth="1"/>
    <col min="3320" max="3320" width="15.5" style="68" customWidth="1"/>
    <col min="3321" max="3321" width="60" style="68" customWidth="1"/>
    <col min="3322" max="3322" width="23.6640625" style="68" customWidth="1"/>
    <col min="3323" max="3323" width="36" style="68" customWidth="1"/>
    <col min="3324" max="3324" width="23.1640625" style="68" customWidth="1"/>
    <col min="3325" max="3574" width="9.1640625" style="68"/>
    <col min="3575" max="3575" width="13.1640625" style="68" customWidth="1"/>
    <col min="3576" max="3576" width="15.5" style="68" customWidth="1"/>
    <col min="3577" max="3577" width="60" style="68" customWidth="1"/>
    <col min="3578" max="3578" width="23.6640625" style="68" customWidth="1"/>
    <col min="3579" max="3579" width="36" style="68" customWidth="1"/>
    <col min="3580" max="3580" width="23.1640625" style="68" customWidth="1"/>
    <col min="3581" max="3830" width="9.1640625" style="68"/>
    <col min="3831" max="3831" width="13.1640625" style="68" customWidth="1"/>
    <col min="3832" max="3832" width="15.5" style="68" customWidth="1"/>
    <col min="3833" max="3833" width="60" style="68" customWidth="1"/>
    <col min="3834" max="3834" width="23.6640625" style="68" customWidth="1"/>
    <col min="3835" max="3835" width="36" style="68" customWidth="1"/>
    <col min="3836" max="3836" width="23.1640625" style="68" customWidth="1"/>
    <col min="3837" max="4086" width="9.1640625" style="68"/>
    <col min="4087" max="4087" width="13.1640625" style="68" customWidth="1"/>
    <col min="4088" max="4088" width="15.5" style="68" customWidth="1"/>
    <col min="4089" max="4089" width="60" style="68" customWidth="1"/>
    <col min="4090" max="4090" width="23.6640625" style="68" customWidth="1"/>
    <col min="4091" max="4091" width="36" style="68" customWidth="1"/>
    <col min="4092" max="4092" width="23.1640625" style="68" customWidth="1"/>
    <col min="4093" max="4342" width="9.1640625" style="68"/>
    <col min="4343" max="4343" width="13.1640625" style="68" customWidth="1"/>
    <col min="4344" max="4344" width="15.5" style="68" customWidth="1"/>
    <col min="4345" max="4345" width="60" style="68" customWidth="1"/>
    <col min="4346" max="4346" width="23.6640625" style="68" customWidth="1"/>
    <col min="4347" max="4347" width="36" style="68" customWidth="1"/>
    <col min="4348" max="4348" width="23.1640625" style="68" customWidth="1"/>
    <col min="4349" max="4598" width="9.1640625" style="68"/>
    <col min="4599" max="4599" width="13.1640625" style="68" customWidth="1"/>
    <col min="4600" max="4600" width="15.5" style="68" customWidth="1"/>
    <col min="4601" max="4601" width="60" style="68" customWidth="1"/>
    <col min="4602" max="4602" width="23.6640625" style="68" customWidth="1"/>
    <col min="4603" max="4603" width="36" style="68" customWidth="1"/>
    <col min="4604" max="4604" width="23.1640625" style="68" customWidth="1"/>
    <col min="4605" max="4854" width="9.1640625" style="68"/>
    <col min="4855" max="4855" width="13.1640625" style="68" customWidth="1"/>
    <col min="4856" max="4856" width="15.5" style="68" customWidth="1"/>
    <col min="4857" max="4857" width="60" style="68" customWidth="1"/>
    <col min="4858" max="4858" width="23.6640625" style="68" customWidth="1"/>
    <col min="4859" max="4859" width="36" style="68" customWidth="1"/>
    <col min="4860" max="4860" width="23.1640625" style="68" customWidth="1"/>
    <col min="4861" max="5110" width="9.1640625" style="68"/>
    <col min="5111" max="5111" width="13.1640625" style="68" customWidth="1"/>
    <col min="5112" max="5112" width="15.5" style="68" customWidth="1"/>
    <col min="5113" max="5113" width="60" style="68" customWidth="1"/>
    <col min="5114" max="5114" width="23.6640625" style="68" customWidth="1"/>
    <col min="5115" max="5115" width="36" style="68" customWidth="1"/>
    <col min="5116" max="5116" width="23.1640625" style="68" customWidth="1"/>
    <col min="5117" max="5366" width="9.1640625" style="68"/>
    <col min="5367" max="5367" width="13.1640625" style="68" customWidth="1"/>
    <col min="5368" max="5368" width="15.5" style="68" customWidth="1"/>
    <col min="5369" max="5369" width="60" style="68" customWidth="1"/>
    <col min="5370" max="5370" width="23.6640625" style="68" customWidth="1"/>
    <col min="5371" max="5371" width="36" style="68" customWidth="1"/>
    <col min="5372" max="5372" width="23.1640625" style="68" customWidth="1"/>
    <col min="5373" max="5622" width="9.1640625" style="68"/>
    <col min="5623" max="5623" width="13.1640625" style="68" customWidth="1"/>
    <col min="5624" max="5624" width="15.5" style="68" customWidth="1"/>
    <col min="5625" max="5625" width="60" style="68" customWidth="1"/>
    <col min="5626" max="5626" width="23.6640625" style="68" customWidth="1"/>
    <col min="5627" max="5627" width="36" style="68" customWidth="1"/>
    <col min="5628" max="5628" width="23.1640625" style="68" customWidth="1"/>
    <col min="5629" max="5878" width="9.1640625" style="68"/>
    <col min="5879" max="5879" width="13.1640625" style="68" customWidth="1"/>
    <col min="5880" max="5880" width="15.5" style="68" customWidth="1"/>
    <col min="5881" max="5881" width="60" style="68" customWidth="1"/>
    <col min="5882" max="5882" width="23.6640625" style="68" customWidth="1"/>
    <col min="5883" max="5883" width="36" style="68" customWidth="1"/>
    <col min="5884" max="5884" width="23.1640625" style="68" customWidth="1"/>
    <col min="5885" max="6134" width="9.1640625" style="68"/>
    <col min="6135" max="6135" width="13.1640625" style="68" customWidth="1"/>
    <col min="6136" max="6136" width="15.5" style="68" customWidth="1"/>
    <col min="6137" max="6137" width="60" style="68" customWidth="1"/>
    <col min="6138" max="6138" width="23.6640625" style="68" customWidth="1"/>
    <col min="6139" max="6139" width="36" style="68" customWidth="1"/>
    <col min="6140" max="6140" width="23.1640625" style="68" customWidth="1"/>
    <col min="6141" max="6390" width="9.1640625" style="68"/>
    <col min="6391" max="6391" width="13.1640625" style="68" customWidth="1"/>
    <col min="6392" max="6392" width="15.5" style="68" customWidth="1"/>
    <col min="6393" max="6393" width="60" style="68" customWidth="1"/>
    <col min="6394" max="6394" width="23.6640625" style="68" customWidth="1"/>
    <col min="6395" max="6395" width="36" style="68" customWidth="1"/>
    <col min="6396" max="6396" width="23.1640625" style="68" customWidth="1"/>
    <col min="6397" max="6646" width="9.1640625" style="68"/>
    <col min="6647" max="6647" width="13.1640625" style="68" customWidth="1"/>
    <col min="6648" max="6648" width="15.5" style="68" customWidth="1"/>
    <col min="6649" max="6649" width="60" style="68" customWidth="1"/>
    <col min="6650" max="6650" width="23.6640625" style="68" customWidth="1"/>
    <col min="6651" max="6651" width="36" style="68" customWidth="1"/>
    <col min="6652" max="6652" width="23.1640625" style="68" customWidth="1"/>
    <col min="6653" max="6902" width="9.1640625" style="68"/>
    <col min="6903" max="6903" width="13.1640625" style="68" customWidth="1"/>
    <col min="6904" max="6904" width="15.5" style="68" customWidth="1"/>
    <col min="6905" max="6905" width="60" style="68" customWidth="1"/>
    <col min="6906" max="6906" width="23.6640625" style="68" customWidth="1"/>
    <col min="6907" max="6907" width="36" style="68" customWidth="1"/>
    <col min="6908" max="6908" width="23.1640625" style="68" customWidth="1"/>
    <col min="6909" max="7158" width="9.1640625" style="68"/>
    <col min="7159" max="7159" width="13.1640625" style="68" customWidth="1"/>
    <col min="7160" max="7160" width="15.5" style="68" customWidth="1"/>
    <col min="7161" max="7161" width="60" style="68" customWidth="1"/>
    <col min="7162" max="7162" width="23.6640625" style="68" customWidth="1"/>
    <col min="7163" max="7163" width="36" style="68" customWidth="1"/>
    <col min="7164" max="7164" width="23.1640625" style="68" customWidth="1"/>
    <col min="7165" max="7414" width="9.1640625" style="68"/>
    <col min="7415" max="7415" width="13.1640625" style="68" customWidth="1"/>
    <col min="7416" max="7416" width="15.5" style="68" customWidth="1"/>
    <col min="7417" max="7417" width="60" style="68" customWidth="1"/>
    <col min="7418" max="7418" width="23.6640625" style="68" customWidth="1"/>
    <col min="7419" max="7419" width="36" style="68" customWidth="1"/>
    <col min="7420" max="7420" width="23.1640625" style="68" customWidth="1"/>
    <col min="7421" max="7670" width="9.1640625" style="68"/>
    <col min="7671" max="7671" width="13.1640625" style="68" customWidth="1"/>
    <col min="7672" max="7672" width="15.5" style="68" customWidth="1"/>
    <col min="7673" max="7673" width="60" style="68" customWidth="1"/>
    <col min="7674" max="7674" width="23.6640625" style="68" customWidth="1"/>
    <col min="7675" max="7675" width="36" style="68" customWidth="1"/>
    <col min="7676" max="7676" width="23.1640625" style="68" customWidth="1"/>
    <col min="7677" max="7926" width="9.1640625" style="68"/>
    <col min="7927" max="7927" width="13.1640625" style="68" customWidth="1"/>
    <col min="7928" max="7928" width="15.5" style="68" customWidth="1"/>
    <col min="7929" max="7929" width="60" style="68" customWidth="1"/>
    <col min="7930" max="7930" width="23.6640625" style="68" customWidth="1"/>
    <col min="7931" max="7931" width="36" style="68" customWidth="1"/>
    <col min="7932" max="7932" width="23.1640625" style="68" customWidth="1"/>
    <col min="7933" max="8182" width="9.1640625" style="68"/>
    <col min="8183" max="8183" width="13.1640625" style="68" customWidth="1"/>
    <col min="8184" max="8184" width="15.5" style="68" customWidth="1"/>
    <col min="8185" max="8185" width="60" style="68" customWidth="1"/>
    <col min="8186" max="8186" width="23.6640625" style="68" customWidth="1"/>
    <col min="8187" max="8187" width="36" style="68" customWidth="1"/>
    <col min="8188" max="8188" width="23.1640625" style="68" customWidth="1"/>
    <col min="8189" max="8438" width="9.1640625" style="68"/>
    <col min="8439" max="8439" width="13.1640625" style="68" customWidth="1"/>
    <col min="8440" max="8440" width="15.5" style="68" customWidth="1"/>
    <col min="8441" max="8441" width="60" style="68" customWidth="1"/>
    <col min="8442" max="8442" width="23.6640625" style="68" customWidth="1"/>
    <col min="8443" max="8443" width="36" style="68" customWidth="1"/>
    <col min="8444" max="8444" width="23.1640625" style="68" customWidth="1"/>
    <col min="8445" max="8694" width="9.1640625" style="68"/>
    <col min="8695" max="8695" width="13.1640625" style="68" customWidth="1"/>
    <col min="8696" max="8696" width="15.5" style="68" customWidth="1"/>
    <col min="8697" max="8697" width="60" style="68" customWidth="1"/>
    <col min="8698" max="8698" width="23.6640625" style="68" customWidth="1"/>
    <col min="8699" max="8699" width="36" style="68" customWidth="1"/>
    <col min="8700" max="8700" width="23.1640625" style="68" customWidth="1"/>
    <col min="8701" max="8950" width="9.1640625" style="68"/>
    <col min="8951" max="8951" width="13.1640625" style="68" customWidth="1"/>
    <col min="8952" max="8952" width="15.5" style="68" customWidth="1"/>
    <col min="8953" max="8953" width="60" style="68" customWidth="1"/>
    <col min="8954" max="8954" width="23.6640625" style="68" customWidth="1"/>
    <col min="8955" max="8955" width="36" style="68" customWidth="1"/>
    <col min="8956" max="8956" width="23.1640625" style="68" customWidth="1"/>
    <col min="8957" max="9206" width="9.1640625" style="68"/>
    <col min="9207" max="9207" width="13.1640625" style="68" customWidth="1"/>
    <col min="9208" max="9208" width="15.5" style="68" customWidth="1"/>
    <col min="9209" max="9209" width="60" style="68" customWidth="1"/>
    <col min="9210" max="9210" width="23.6640625" style="68" customWidth="1"/>
    <col min="9211" max="9211" width="36" style="68" customWidth="1"/>
    <col min="9212" max="9212" width="23.1640625" style="68" customWidth="1"/>
    <col min="9213" max="9462" width="9.1640625" style="68"/>
    <col min="9463" max="9463" width="13.1640625" style="68" customWidth="1"/>
    <col min="9464" max="9464" width="15.5" style="68" customWidth="1"/>
    <col min="9465" max="9465" width="60" style="68" customWidth="1"/>
    <col min="9466" max="9466" width="23.6640625" style="68" customWidth="1"/>
    <col min="9467" max="9467" width="36" style="68" customWidth="1"/>
    <col min="9468" max="9468" width="23.1640625" style="68" customWidth="1"/>
    <col min="9469" max="9718" width="9.1640625" style="68"/>
    <col min="9719" max="9719" width="13.1640625" style="68" customWidth="1"/>
    <col min="9720" max="9720" width="15.5" style="68" customWidth="1"/>
    <col min="9721" max="9721" width="60" style="68" customWidth="1"/>
    <col min="9722" max="9722" width="23.6640625" style="68" customWidth="1"/>
    <col min="9723" max="9723" width="36" style="68" customWidth="1"/>
    <col min="9724" max="9724" width="23.1640625" style="68" customWidth="1"/>
    <col min="9725" max="9974" width="9.1640625" style="68"/>
    <col min="9975" max="9975" width="13.1640625" style="68" customWidth="1"/>
    <col min="9976" max="9976" width="15.5" style="68" customWidth="1"/>
    <col min="9977" max="9977" width="60" style="68" customWidth="1"/>
    <col min="9978" max="9978" width="23.6640625" style="68" customWidth="1"/>
    <col min="9979" max="9979" width="36" style="68" customWidth="1"/>
    <col min="9980" max="9980" width="23.1640625" style="68" customWidth="1"/>
    <col min="9981" max="10230" width="9.1640625" style="68"/>
    <col min="10231" max="10231" width="13.1640625" style="68" customWidth="1"/>
    <col min="10232" max="10232" width="15.5" style="68" customWidth="1"/>
    <col min="10233" max="10233" width="60" style="68" customWidth="1"/>
    <col min="10234" max="10234" width="23.6640625" style="68" customWidth="1"/>
    <col min="10235" max="10235" width="36" style="68" customWidth="1"/>
    <col min="10236" max="10236" width="23.1640625" style="68" customWidth="1"/>
    <col min="10237" max="10486" width="9.1640625" style="68"/>
    <col min="10487" max="10487" width="13.1640625" style="68" customWidth="1"/>
    <col min="10488" max="10488" width="15.5" style="68" customWidth="1"/>
    <col min="10489" max="10489" width="60" style="68" customWidth="1"/>
    <col min="10490" max="10490" width="23.6640625" style="68" customWidth="1"/>
    <col min="10491" max="10491" width="36" style="68" customWidth="1"/>
    <col min="10492" max="10492" width="23.1640625" style="68" customWidth="1"/>
    <col min="10493" max="10742" width="9.1640625" style="68"/>
    <col min="10743" max="10743" width="13.1640625" style="68" customWidth="1"/>
    <col min="10744" max="10744" width="15.5" style="68" customWidth="1"/>
    <col min="10745" max="10745" width="60" style="68" customWidth="1"/>
    <col min="10746" max="10746" width="23.6640625" style="68" customWidth="1"/>
    <col min="10747" max="10747" width="36" style="68" customWidth="1"/>
    <col min="10748" max="10748" width="23.1640625" style="68" customWidth="1"/>
    <col min="10749" max="10998" width="9.1640625" style="68"/>
    <col min="10999" max="10999" width="13.1640625" style="68" customWidth="1"/>
    <col min="11000" max="11000" width="15.5" style="68" customWidth="1"/>
    <col min="11001" max="11001" width="60" style="68" customWidth="1"/>
    <col min="11002" max="11002" width="23.6640625" style="68" customWidth="1"/>
    <col min="11003" max="11003" width="36" style="68" customWidth="1"/>
    <col min="11004" max="11004" width="23.1640625" style="68" customWidth="1"/>
    <col min="11005" max="11254" width="9.1640625" style="68"/>
    <col min="11255" max="11255" width="13.1640625" style="68" customWidth="1"/>
    <col min="11256" max="11256" width="15.5" style="68" customWidth="1"/>
    <col min="11257" max="11257" width="60" style="68" customWidth="1"/>
    <col min="11258" max="11258" width="23.6640625" style="68" customWidth="1"/>
    <col min="11259" max="11259" width="36" style="68" customWidth="1"/>
    <col min="11260" max="11260" width="23.1640625" style="68" customWidth="1"/>
    <col min="11261" max="11510" width="9.1640625" style="68"/>
    <col min="11511" max="11511" width="13.1640625" style="68" customWidth="1"/>
    <col min="11512" max="11512" width="15.5" style="68" customWidth="1"/>
    <col min="11513" max="11513" width="60" style="68" customWidth="1"/>
    <col min="11514" max="11514" width="23.6640625" style="68" customWidth="1"/>
    <col min="11515" max="11515" width="36" style="68" customWidth="1"/>
    <col min="11516" max="11516" width="23.1640625" style="68" customWidth="1"/>
    <col min="11517" max="11766" width="9.1640625" style="68"/>
    <col min="11767" max="11767" width="13.1640625" style="68" customWidth="1"/>
    <col min="11768" max="11768" width="15.5" style="68" customWidth="1"/>
    <col min="11769" max="11769" width="60" style="68" customWidth="1"/>
    <col min="11770" max="11770" width="23.6640625" style="68" customWidth="1"/>
    <col min="11771" max="11771" width="36" style="68" customWidth="1"/>
    <col min="11772" max="11772" width="23.1640625" style="68" customWidth="1"/>
    <col min="11773" max="12022" width="9.1640625" style="68"/>
    <col min="12023" max="12023" width="13.1640625" style="68" customWidth="1"/>
    <col min="12024" max="12024" width="15.5" style="68" customWidth="1"/>
    <col min="12025" max="12025" width="60" style="68" customWidth="1"/>
    <col min="12026" max="12026" width="23.6640625" style="68" customWidth="1"/>
    <col min="12027" max="12027" width="36" style="68" customWidth="1"/>
    <col min="12028" max="12028" width="23.1640625" style="68" customWidth="1"/>
    <col min="12029" max="12278" width="9.1640625" style="68"/>
    <col min="12279" max="12279" width="13.1640625" style="68" customWidth="1"/>
    <col min="12280" max="12280" width="15.5" style="68" customWidth="1"/>
    <col min="12281" max="12281" width="60" style="68" customWidth="1"/>
    <col min="12282" max="12282" width="23.6640625" style="68" customWidth="1"/>
    <col min="12283" max="12283" width="36" style="68" customWidth="1"/>
    <col min="12284" max="12284" width="23.1640625" style="68" customWidth="1"/>
    <col min="12285" max="12534" width="9.1640625" style="68"/>
    <col min="12535" max="12535" width="13.1640625" style="68" customWidth="1"/>
    <col min="12536" max="12536" width="15.5" style="68" customWidth="1"/>
    <col min="12537" max="12537" width="60" style="68" customWidth="1"/>
    <col min="12538" max="12538" width="23.6640625" style="68" customWidth="1"/>
    <col min="12539" max="12539" width="36" style="68" customWidth="1"/>
    <col min="12540" max="12540" width="23.1640625" style="68" customWidth="1"/>
    <col min="12541" max="12790" width="9.1640625" style="68"/>
    <col min="12791" max="12791" width="13.1640625" style="68" customWidth="1"/>
    <col min="12792" max="12792" width="15.5" style="68" customWidth="1"/>
    <col min="12793" max="12793" width="60" style="68" customWidth="1"/>
    <col min="12794" max="12794" width="23.6640625" style="68" customWidth="1"/>
    <col min="12795" max="12795" width="36" style="68" customWidth="1"/>
    <col min="12796" max="12796" width="23.1640625" style="68" customWidth="1"/>
    <col min="12797" max="13046" width="9.1640625" style="68"/>
    <col min="13047" max="13047" width="13.1640625" style="68" customWidth="1"/>
    <col min="13048" max="13048" width="15.5" style="68" customWidth="1"/>
    <col min="13049" max="13049" width="60" style="68" customWidth="1"/>
    <col min="13050" max="13050" width="23.6640625" style="68" customWidth="1"/>
    <col min="13051" max="13051" width="36" style="68" customWidth="1"/>
    <col min="13052" max="13052" width="23.1640625" style="68" customWidth="1"/>
    <col min="13053" max="13302" width="9.1640625" style="68"/>
    <col min="13303" max="13303" width="13.1640625" style="68" customWidth="1"/>
    <col min="13304" max="13304" width="15.5" style="68" customWidth="1"/>
    <col min="13305" max="13305" width="60" style="68" customWidth="1"/>
    <col min="13306" max="13306" width="23.6640625" style="68" customWidth="1"/>
    <col min="13307" max="13307" width="36" style="68" customWidth="1"/>
    <col min="13308" max="13308" width="23.1640625" style="68" customWidth="1"/>
    <col min="13309" max="13558" width="9.1640625" style="68"/>
    <col min="13559" max="13559" width="13.1640625" style="68" customWidth="1"/>
    <col min="13560" max="13560" width="15.5" style="68" customWidth="1"/>
    <col min="13561" max="13561" width="60" style="68" customWidth="1"/>
    <col min="13562" max="13562" width="23.6640625" style="68" customWidth="1"/>
    <col min="13563" max="13563" width="36" style="68" customWidth="1"/>
    <col min="13564" max="13564" width="23.1640625" style="68" customWidth="1"/>
    <col min="13565" max="13814" width="9.1640625" style="68"/>
    <col min="13815" max="13815" width="13.1640625" style="68" customWidth="1"/>
    <col min="13816" max="13816" width="15.5" style="68" customWidth="1"/>
    <col min="13817" max="13817" width="60" style="68" customWidth="1"/>
    <col min="13818" max="13818" width="23.6640625" style="68" customWidth="1"/>
    <col min="13819" max="13819" width="36" style="68" customWidth="1"/>
    <col min="13820" max="13820" width="23.1640625" style="68" customWidth="1"/>
    <col min="13821" max="14070" width="9.1640625" style="68"/>
    <col min="14071" max="14071" width="13.1640625" style="68" customWidth="1"/>
    <col min="14072" max="14072" width="15.5" style="68" customWidth="1"/>
    <col min="14073" max="14073" width="60" style="68" customWidth="1"/>
    <col min="14074" max="14074" width="23.6640625" style="68" customWidth="1"/>
    <col min="14075" max="14075" width="36" style="68" customWidth="1"/>
    <col min="14076" max="14076" width="23.1640625" style="68" customWidth="1"/>
    <col min="14077" max="14326" width="9.1640625" style="68"/>
    <col min="14327" max="14327" width="13.1640625" style="68" customWidth="1"/>
    <col min="14328" max="14328" width="15.5" style="68" customWidth="1"/>
    <col min="14329" max="14329" width="60" style="68" customWidth="1"/>
    <col min="14330" max="14330" width="23.6640625" style="68" customWidth="1"/>
    <col min="14331" max="14331" width="36" style="68" customWidth="1"/>
    <col min="14332" max="14332" width="23.1640625" style="68" customWidth="1"/>
    <col min="14333" max="14582" width="9.1640625" style="68"/>
    <col min="14583" max="14583" width="13.1640625" style="68" customWidth="1"/>
    <col min="14584" max="14584" width="15.5" style="68" customWidth="1"/>
    <col min="14585" max="14585" width="60" style="68" customWidth="1"/>
    <col min="14586" max="14586" width="23.6640625" style="68" customWidth="1"/>
    <col min="14587" max="14587" width="36" style="68" customWidth="1"/>
    <col min="14588" max="14588" width="23.1640625" style="68" customWidth="1"/>
    <col min="14589" max="14838" width="9.1640625" style="68"/>
    <col min="14839" max="14839" width="13.1640625" style="68" customWidth="1"/>
    <col min="14840" max="14840" width="15.5" style="68" customWidth="1"/>
    <col min="14841" max="14841" width="60" style="68" customWidth="1"/>
    <col min="14842" max="14842" width="23.6640625" style="68" customWidth="1"/>
    <col min="14843" max="14843" width="36" style="68" customWidth="1"/>
    <col min="14844" max="14844" width="23.1640625" style="68" customWidth="1"/>
    <col min="14845" max="15094" width="9.1640625" style="68"/>
    <col min="15095" max="15095" width="13.1640625" style="68" customWidth="1"/>
    <col min="15096" max="15096" width="15.5" style="68" customWidth="1"/>
    <col min="15097" max="15097" width="60" style="68" customWidth="1"/>
    <col min="15098" max="15098" width="23.6640625" style="68" customWidth="1"/>
    <col min="15099" max="15099" width="36" style="68" customWidth="1"/>
    <col min="15100" max="15100" width="23.1640625" style="68" customWidth="1"/>
    <col min="15101" max="15350" width="9.1640625" style="68"/>
    <col min="15351" max="15351" width="13.1640625" style="68" customWidth="1"/>
    <col min="15352" max="15352" width="15.5" style="68" customWidth="1"/>
    <col min="15353" max="15353" width="60" style="68" customWidth="1"/>
    <col min="15354" max="15354" width="23.6640625" style="68" customWidth="1"/>
    <col min="15355" max="15355" width="36" style="68" customWidth="1"/>
    <col min="15356" max="15356" width="23.1640625" style="68" customWidth="1"/>
    <col min="15357" max="15606" width="9.1640625" style="68"/>
    <col min="15607" max="15607" width="13.1640625" style="68" customWidth="1"/>
    <col min="15608" max="15608" width="15.5" style="68" customWidth="1"/>
    <col min="15609" max="15609" width="60" style="68" customWidth="1"/>
    <col min="15610" max="15610" width="23.6640625" style="68" customWidth="1"/>
    <col min="15611" max="15611" width="36" style="68" customWidth="1"/>
    <col min="15612" max="15612" width="23.1640625" style="68" customWidth="1"/>
    <col min="15613" max="15862" width="9.1640625" style="68"/>
    <col min="15863" max="15863" width="13.1640625" style="68" customWidth="1"/>
    <col min="15864" max="15864" width="15.5" style="68" customWidth="1"/>
    <col min="15865" max="15865" width="60" style="68" customWidth="1"/>
    <col min="15866" max="15866" width="23.6640625" style="68" customWidth="1"/>
    <col min="15867" max="15867" width="36" style="68" customWidth="1"/>
    <col min="15868" max="15868" width="23.1640625" style="68" customWidth="1"/>
    <col min="15869" max="16118" width="9.1640625" style="68"/>
    <col min="16119" max="16119" width="13.1640625" style="68" customWidth="1"/>
    <col min="16120" max="16120" width="15.5" style="68" customWidth="1"/>
    <col min="16121" max="16121" width="60" style="68" customWidth="1"/>
    <col min="16122" max="16122" width="23.6640625" style="68" customWidth="1"/>
    <col min="16123" max="16123" width="36" style="68" customWidth="1"/>
    <col min="16124" max="16124" width="23.1640625" style="68" customWidth="1"/>
    <col min="16125" max="16384" width="9.1640625" style="68"/>
  </cols>
  <sheetData>
    <row r="1" spans="2:6" ht="87" customHeight="1" x14ac:dyDescent="0.2">
      <c r="B1" s="162" t="s">
        <v>199</v>
      </c>
      <c r="C1" s="162"/>
      <c r="D1" s="162"/>
      <c r="E1" s="162"/>
      <c r="F1" s="162"/>
    </row>
    <row r="2" spans="2:6" s="69" customFormat="1" ht="30" customHeight="1" x14ac:dyDescent="0.2">
      <c r="B2" s="78" t="s">
        <v>99</v>
      </c>
      <c r="C2" s="79" t="s">
        <v>100</v>
      </c>
      <c r="D2" s="80" t="s">
        <v>101</v>
      </c>
      <c r="E2" s="80" t="s">
        <v>102</v>
      </c>
      <c r="F2" s="80" t="s">
        <v>103</v>
      </c>
    </row>
    <row r="3" spans="2:6" s="70" customFormat="1" ht="30" customHeight="1" x14ac:dyDescent="0.2">
      <c r="B3" s="157" t="s">
        <v>104</v>
      </c>
      <c r="C3" s="157"/>
      <c r="D3" s="157"/>
      <c r="E3" s="157"/>
      <c r="F3" s="157"/>
    </row>
    <row r="4" spans="2:6" s="71" customFormat="1" ht="30" customHeight="1" x14ac:dyDescent="0.2">
      <c r="B4" s="113" t="s">
        <v>105</v>
      </c>
      <c r="C4" s="114" t="s">
        <v>106</v>
      </c>
      <c r="D4" s="115" t="s">
        <v>107</v>
      </c>
      <c r="E4" s="115" t="s">
        <v>108</v>
      </c>
      <c r="F4" s="115" t="s">
        <v>109</v>
      </c>
    </row>
    <row r="5" spans="2:6" s="71" customFormat="1" ht="30" customHeight="1" x14ac:dyDescent="0.2">
      <c r="B5" s="116" t="s">
        <v>200</v>
      </c>
      <c r="C5" s="117" t="s">
        <v>111</v>
      </c>
      <c r="D5" s="118" t="s">
        <v>112</v>
      </c>
      <c r="E5" s="118" t="s">
        <v>64</v>
      </c>
      <c r="F5" s="118" t="s">
        <v>64</v>
      </c>
    </row>
    <row r="6" spans="2:6" s="71" customFormat="1" ht="30" customHeight="1" x14ac:dyDescent="0.2">
      <c r="B6" s="87"/>
      <c r="C6" s="88"/>
      <c r="D6" s="89"/>
      <c r="E6" s="89"/>
      <c r="F6" s="89"/>
    </row>
    <row r="7" spans="2:6" s="70" customFormat="1" ht="30" customHeight="1" x14ac:dyDescent="0.2">
      <c r="B7" s="157" t="s">
        <v>114</v>
      </c>
      <c r="C7" s="157"/>
      <c r="D7" s="157"/>
      <c r="E7" s="157"/>
      <c r="F7" s="157"/>
    </row>
    <row r="8" spans="2:6" s="71" customFormat="1" ht="30" customHeight="1" x14ac:dyDescent="0.2">
      <c r="B8" s="90" t="s">
        <v>128</v>
      </c>
      <c r="C8" s="91" t="s">
        <v>111</v>
      </c>
      <c r="D8" s="92" t="s">
        <v>115</v>
      </c>
      <c r="E8" s="92" t="s">
        <v>85</v>
      </c>
      <c r="F8" s="92" t="s">
        <v>85</v>
      </c>
    </row>
    <row r="9" spans="2:6" s="71" customFormat="1" ht="30" customHeight="1" x14ac:dyDescent="0.2">
      <c r="B9" s="84" t="s">
        <v>201</v>
      </c>
      <c r="C9" s="85" t="s">
        <v>111</v>
      </c>
      <c r="D9" s="86" t="s">
        <v>117</v>
      </c>
      <c r="E9" s="86" t="s">
        <v>72</v>
      </c>
      <c r="F9" s="86" t="s">
        <v>202</v>
      </c>
    </row>
    <row r="10" spans="2:6" s="71" customFormat="1" ht="30" customHeight="1" x14ac:dyDescent="0.2">
      <c r="B10" s="87"/>
      <c r="C10" s="88"/>
      <c r="D10" s="89"/>
      <c r="E10" s="89"/>
      <c r="F10" s="89"/>
    </row>
    <row r="11" spans="2:6" s="71" customFormat="1" ht="30" customHeight="1" x14ac:dyDescent="0.2">
      <c r="B11" s="157" t="s">
        <v>203</v>
      </c>
      <c r="C11" s="157"/>
      <c r="D11" s="157"/>
      <c r="E11" s="157"/>
      <c r="F11" s="157"/>
    </row>
    <row r="12" spans="2:6" s="71" customFormat="1" ht="30" customHeight="1" x14ac:dyDescent="0.2">
      <c r="B12" s="119" t="s">
        <v>204</v>
      </c>
      <c r="C12" s="120" t="s">
        <v>118</v>
      </c>
      <c r="D12" s="121" t="s">
        <v>205</v>
      </c>
      <c r="E12" s="121" t="s">
        <v>206</v>
      </c>
      <c r="F12" s="121" t="s">
        <v>207</v>
      </c>
    </row>
    <row r="13" spans="2:6" s="71" customFormat="1" ht="30" customHeight="1" x14ac:dyDescent="0.2">
      <c r="B13" s="87"/>
      <c r="C13" s="88"/>
      <c r="D13" s="89"/>
      <c r="E13" s="89"/>
      <c r="F13" s="89"/>
    </row>
    <row r="14" spans="2:6" s="70" customFormat="1" ht="30" customHeight="1" x14ac:dyDescent="0.2">
      <c r="B14" s="157" t="s">
        <v>120</v>
      </c>
      <c r="C14" s="157"/>
      <c r="D14" s="157"/>
      <c r="E14" s="157"/>
      <c r="F14" s="157"/>
    </row>
    <row r="15" spans="2:6" s="71" customFormat="1" ht="30" customHeight="1" x14ac:dyDescent="0.2">
      <c r="B15" s="94" t="s">
        <v>208</v>
      </c>
      <c r="C15" s="95" t="s">
        <v>111</v>
      </c>
      <c r="D15" s="96" t="s">
        <v>122</v>
      </c>
      <c r="E15" s="96" t="s">
        <v>85</v>
      </c>
      <c r="F15" s="96" t="s">
        <v>85</v>
      </c>
    </row>
    <row r="16" spans="2:6" s="71" customFormat="1" ht="30" customHeight="1" x14ac:dyDescent="0.2">
      <c r="B16" s="84" t="s">
        <v>110</v>
      </c>
      <c r="C16" s="85" t="s">
        <v>111</v>
      </c>
      <c r="D16" s="86" t="s">
        <v>125</v>
      </c>
      <c r="E16" s="86" t="s">
        <v>209</v>
      </c>
      <c r="F16" s="86" t="s">
        <v>210</v>
      </c>
    </row>
    <row r="17" spans="2:6" s="71" customFormat="1" ht="30" customHeight="1" x14ac:dyDescent="0.2">
      <c r="B17" s="87"/>
      <c r="C17" s="88"/>
      <c r="D17" s="89"/>
      <c r="E17" s="89"/>
      <c r="F17" s="89"/>
    </row>
    <row r="18" spans="2:6" s="70" customFormat="1" ht="30" customHeight="1" x14ac:dyDescent="0.2">
      <c r="B18" s="157" t="s">
        <v>123</v>
      </c>
      <c r="C18" s="157"/>
      <c r="D18" s="157"/>
      <c r="E18" s="157"/>
      <c r="F18" s="157"/>
    </row>
    <row r="19" spans="2:6" s="71" customFormat="1" ht="30" customHeight="1" x14ac:dyDescent="0.2">
      <c r="B19" s="97">
        <v>45939</v>
      </c>
      <c r="C19" s="98" t="s">
        <v>118</v>
      </c>
      <c r="D19" s="99" t="s">
        <v>211</v>
      </c>
      <c r="E19" s="99" t="s">
        <v>119</v>
      </c>
      <c r="F19" s="99" t="s">
        <v>119</v>
      </c>
    </row>
    <row r="20" spans="2:6" s="71" customFormat="1" ht="30" customHeight="1" x14ac:dyDescent="0.2">
      <c r="B20" s="94" t="s">
        <v>212</v>
      </c>
      <c r="C20" s="95" t="s">
        <v>111</v>
      </c>
      <c r="D20" s="96" t="s">
        <v>131</v>
      </c>
      <c r="E20" s="96" t="s">
        <v>116</v>
      </c>
      <c r="F20" s="96" t="s">
        <v>116</v>
      </c>
    </row>
    <row r="21" spans="2:6" s="71" customFormat="1" ht="30" customHeight="1" x14ac:dyDescent="0.2">
      <c r="B21" s="84" t="s">
        <v>139</v>
      </c>
      <c r="C21" s="85" t="s">
        <v>111</v>
      </c>
      <c r="D21" s="86" t="s">
        <v>129</v>
      </c>
      <c r="E21" s="86" t="s">
        <v>93</v>
      </c>
      <c r="F21" s="86" t="s">
        <v>93</v>
      </c>
    </row>
    <row r="22" spans="2:6" s="70" customFormat="1" ht="30" customHeight="1" x14ac:dyDescent="0.2">
      <c r="B22" s="87"/>
      <c r="C22" s="88"/>
      <c r="D22" s="89"/>
      <c r="E22" s="89"/>
      <c r="F22" s="89"/>
    </row>
    <row r="23" spans="2:6" s="71" customFormat="1" ht="30" customHeight="1" x14ac:dyDescent="0.2">
      <c r="B23" s="157" t="s">
        <v>126</v>
      </c>
      <c r="C23" s="157"/>
      <c r="D23" s="157"/>
      <c r="E23" s="157"/>
      <c r="F23" s="157"/>
    </row>
    <row r="24" spans="2:6" s="71" customFormat="1" ht="30" customHeight="1" x14ac:dyDescent="0.2">
      <c r="B24" s="90" t="s">
        <v>210</v>
      </c>
      <c r="C24" s="91" t="s">
        <v>111</v>
      </c>
      <c r="D24" s="92" t="s">
        <v>127</v>
      </c>
      <c r="E24" s="92" t="s">
        <v>93</v>
      </c>
      <c r="F24" s="92" t="s">
        <v>93</v>
      </c>
    </row>
    <row r="25" spans="2:6" s="71" customFormat="1" ht="30" customHeight="1" x14ac:dyDescent="0.2">
      <c r="B25" s="84" t="s">
        <v>213</v>
      </c>
      <c r="C25" s="85" t="s">
        <v>111</v>
      </c>
      <c r="D25" s="86" t="s">
        <v>136</v>
      </c>
      <c r="E25" s="86" t="s">
        <v>130</v>
      </c>
      <c r="F25" s="86" t="s">
        <v>130</v>
      </c>
    </row>
    <row r="26" spans="2:6" s="71" customFormat="1" ht="30" customHeight="1" x14ac:dyDescent="0.2">
      <c r="B26" s="87"/>
      <c r="C26" s="88"/>
      <c r="D26" s="89"/>
      <c r="E26" s="89"/>
      <c r="F26" s="89"/>
    </row>
    <row r="27" spans="2:6" s="71" customFormat="1" ht="30" customHeight="1" x14ac:dyDescent="0.2">
      <c r="B27" s="157" t="s">
        <v>132</v>
      </c>
      <c r="C27" s="157"/>
      <c r="D27" s="157"/>
      <c r="E27" s="157"/>
      <c r="F27" s="157"/>
    </row>
    <row r="28" spans="2:6" s="70" customFormat="1" ht="30" customHeight="1" x14ac:dyDescent="0.2">
      <c r="B28" s="94" t="s">
        <v>133</v>
      </c>
      <c r="C28" s="95" t="s">
        <v>111</v>
      </c>
      <c r="D28" s="96" t="s">
        <v>134</v>
      </c>
      <c r="E28" s="96" t="s">
        <v>116</v>
      </c>
      <c r="F28" s="96" t="s">
        <v>116</v>
      </c>
    </row>
    <row r="29" spans="2:6" s="71" customFormat="1" ht="30" customHeight="1" x14ac:dyDescent="0.2">
      <c r="B29" s="122" t="s">
        <v>124</v>
      </c>
      <c r="C29" s="123" t="s">
        <v>214</v>
      </c>
      <c r="D29" s="158" t="s">
        <v>135</v>
      </c>
      <c r="E29" s="160" t="s">
        <v>206</v>
      </c>
      <c r="F29" s="124" t="s">
        <v>215</v>
      </c>
    </row>
    <row r="30" spans="2:6" s="71" customFormat="1" ht="30" customHeight="1" x14ac:dyDescent="0.2">
      <c r="B30" s="122" t="s">
        <v>216</v>
      </c>
      <c r="C30" s="123" t="s">
        <v>111</v>
      </c>
      <c r="D30" s="159"/>
      <c r="E30" s="161"/>
      <c r="F30" s="124" t="s">
        <v>207</v>
      </c>
    </row>
    <row r="31" spans="2:6" s="71" customFormat="1" ht="30" customHeight="1" x14ac:dyDescent="0.2">
      <c r="B31" s="84" t="s">
        <v>208</v>
      </c>
      <c r="C31" s="85" t="s">
        <v>111</v>
      </c>
      <c r="D31" s="86" t="s">
        <v>140</v>
      </c>
      <c r="E31" s="86" t="s">
        <v>217</v>
      </c>
      <c r="F31" s="86" t="s">
        <v>130</v>
      </c>
    </row>
    <row r="32" spans="2:6" s="71" customFormat="1" ht="30" customHeight="1" x14ac:dyDescent="0.2">
      <c r="B32" s="87"/>
      <c r="C32" s="88"/>
      <c r="D32" s="89"/>
      <c r="E32" s="89"/>
      <c r="F32" s="89"/>
    </row>
    <row r="33" spans="2:6" s="70" customFormat="1" ht="30" customHeight="1" x14ac:dyDescent="0.2">
      <c r="B33" s="157" t="s">
        <v>137</v>
      </c>
      <c r="C33" s="157"/>
      <c r="D33" s="157"/>
      <c r="E33" s="157"/>
      <c r="F33" s="157"/>
    </row>
    <row r="34" spans="2:6" s="71" customFormat="1" ht="30" customHeight="1" x14ac:dyDescent="0.2">
      <c r="B34" s="90" t="s">
        <v>218</v>
      </c>
      <c r="C34" s="91" t="s">
        <v>111</v>
      </c>
      <c r="D34" s="92" t="s">
        <v>138</v>
      </c>
      <c r="E34" s="92" t="s">
        <v>85</v>
      </c>
      <c r="F34" s="92" t="s">
        <v>85</v>
      </c>
    </row>
    <row r="35" spans="2:6" s="71" customFormat="1" ht="30" customHeight="1" x14ac:dyDescent="0.2">
      <c r="B35" s="84" t="s">
        <v>145</v>
      </c>
      <c r="C35" s="85" t="s">
        <v>111</v>
      </c>
      <c r="D35" s="86" t="s">
        <v>142</v>
      </c>
      <c r="E35" s="86" t="s">
        <v>48</v>
      </c>
      <c r="F35" s="86" t="s">
        <v>113</v>
      </c>
    </row>
    <row r="36" spans="2:6" s="71" customFormat="1" ht="30" customHeight="1" x14ac:dyDescent="0.2">
      <c r="B36" s="87"/>
      <c r="C36" s="88"/>
      <c r="D36" s="89"/>
      <c r="E36" s="89"/>
      <c r="F36" s="89"/>
    </row>
    <row r="37" spans="2:6" s="70" customFormat="1" ht="30" customHeight="1" x14ac:dyDescent="0.2">
      <c r="B37" s="157" t="s">
        <v>141</v>
      </c>
      <c r="C37" s="157"/>
      <c r="D37" s="157"/>
      <c r="E37" s="157"/>
      <c r="F37" s="157"/>
    </row>
    <row r="38" spans="2:6" s="71" customFormat="1" ht="30" customHeight="1" x14ac:dyDescent="0.2">
      <c r="B38" s="84" t="s">
        <v>219</v>
      </c>
      <c r="C38" s="85" t="s">
        <v>111</v>
      </c>
      <c r="D38" s="86" t="s">
        <v>220</v>
      </c>
      <c r="E38" s="86" t="s">
        <v>91</v>
      </c>
      <c r="F38" s="86" t="s">
        <v>91</v>
      </c>
    </row>
    <row r="39" spans="2:6" s="71" customFormat="1" ht="30" customHeight="1" x14ac:dyDescent="0.2">
      <c r="B39" s="100" t="s">
        <v>221</v>
      </c>
      <c r="C39" s="101">
        <v>45934</v>
      </c>
      <c r="D39" s="93" t="s">
        <v>222</v>
      </c>
      <c r="E39" s="93" t="s">
        <v>223</v>
      </c>
      <c r="F39" s="93" t="s">
        <v>224</v>
      </c>
    </row>
    <row r="40" spans="2:6" s="71" customFormat="1" ht="30" customHeight="1" x14ac:dyDescent="0.2">
      <c r="B40" s="87"/>
      <c r="C40" s="88"/>
      <c r="D40" s="89"/>
      <c r="E40" s="89"/>
      <c r="F40" s="89"/>
    </row>
    <row r="41" spans="2:6" s="70" customFormat="1" ht="30" customHeight="1" x14ac:dyDescent="0.2">
      <c r="B41" s="157" t="s">
        <v>143</v>
      </c>
      <c r="C41" s="157"/>
      <c r="D41" s="157"/>
      <c r="E41" s="157"/>
      <c r="F41" s="157"/>
    </row>
    <row r="42" spans="2:6" s="71" customFormat="1" ht="30" customHeight="1" x14ac:dyDescent="0.2">
      <c r="B42" s="102" t="s">
        <v>225</v>
      </c>
      <c r="C42" s="98" t="s">
        <v>118</v>
      </c>
      <c r="D42" s="99" t="s">
        <v>211</v>
      </c>
      <c r="E42" s="99" t="s">
        <v>226</v>
      </c>
      <c r="F42" s="99" t="s">
        <v>121</v>
      </c>
    </row>
    <row r="43" spans="2:6" s="71" customFormat="1" ht="30" customHeight="1" x14ac:dyDescent="0.2">
      <c r="B43" s="103">
        <v>45961</v>
      </c>
      <c r="C43" s="103">
        <v>45962</v>
      </c>
      <c r="D43" s="104" t="s">
        <v>227</v>
      </c>
      <c r="E43" s="104" t="s">
        <v>228</v>
      </c>
      <c r="F43" s="104" t="s">
        <v>229</v>
      </c>
    </row>
    <row r="44" spans="2:6" s="70" customFormat="1" ht="30" customHeight="1" x14ac:dyDescent="0.2">
      <c r="B44" s="87"/>
      <c r="C44" s="88"/>
      <c r="D44" s="89"/>
      <c r="E44" s="89"/>
      <c r="F44" s="89"/>
    </row>
    <row r="45" spans="2:6" s="71" customFormat="1" ht="30" customHeight="1" x14ac:dyDescent="0.2">
      <c r="B45" s="157" t="s">
        <v>144</v>
      </c>
      <c r="C45" s="157"/>
      <c r="D45" s="157"/>
      <c r="E45" s="157"/>
      <c r="F45" s="157"/>
    </row>
    <row r="46" spans="2:6" s="71" customFormat="1" ht="30" customHeight="1" x14ac:dyDescent="0.2">
      <c r="B46" s="84" t="s">
        <v>201</v>
      </c>
      <c r="C46" s="85" t="s">
        <v>111</v>
      </c>
      <c r="D46" s="86" t="s">
        <v>146</v>
      </c>
      <c r="E46" s="86" t="s">
        <v>85</v>
      </c>
      <c r="F46" s="86" t="s">
        <v>85</v>
      </c>
    </row>
    <row r="47" spans="2:6" s="70" customFormat="1" ht="30" customHeight="1" x14ac:dyDescent="0.2">
      <c r="B47" s="81" t="s">
        <v>230</v>
      </c>
      <c r="C47" s="82"/>
      <c r="D47" s="83" t="s">
        <v>148</v>
      </c>
      <c r="E47" s="83" t="s">
        <v>147</v>
      </c>
      <c r="F47" s="83" t="s">
        <v>147</v>
      </c>
    </row>
    <row r="48" spans="2:6" s="71" customFormat="1" ht="30" customHeight="1" x14ac:dyDescent="0.2">
      <c r="B48" s="87"/>
      <c r="C48" s="88"/>
      <c r="D48" s="89"/>
      <c r="E48" s="89"/>
      <c r="F48" s="89"/>
    </row>
    <row r="49" spans="3:6" x14ac:dyDescent="0.2">
      <c r="C49" s="106"/>
      <c r="D49" s="107"/>
    </row>
    <row r="50" spans="3:6" x14ac:dyDescent="0.2">
      <c r="D50" s="107"/>
      <c r="E50" s="107"/>
      <c r="F50" s="107"/>
    </row>
    <row r="51" spans="3:6" x14ac:dyDescent="0.2">
      <c r="D51" s="107"/>
      <c r="E51" s="107"/>
      <c r="F51" s="107"/>
    </row>
    <row r="52" spans="3:6" x14ac:dyDescent="0.2">
      <c r="D52" s="107"/>
    </row>
    <row r="53" spans="3:6" x14ac:dyDescent="0.2">
      <c r="D53" s="107"/>
    </row>
  </sheetData>
  <mergeCells count="14">
    <mergeCell ref="B1:F1"/>
    <mergeCell ref="B3:F3"/>
    <mergeCell ref="B7:F7"/>
    <mergeCell ref="B14:F14"/>
    <mergeCell ref="B11:F11"/>
    <mergeCell ref="B45:F45"/>
    <mergeCell ref="B33:F33"/>
    <mergeCell ref="B37:F37"/>
    <mergeCell ref="B41:F41"/>
    <mergeCell ref="B18:F18"/>
    <mergeCell ref="B23:F23"/>
    <mergeCell ref="B27:F27"/>
    <mergeCell ref="D29:D30"/>
    <mergeCell ref="E29:E30"/>
  </mergeCells>
  <pageMargins left="0.25" right="0.25" top="0.14777777777777779" bottom="0.19" header="0.3" footer="0.3"/>
  <pageSetup paperSize="9" scale="55" orientation="portrait" verticalDpi="598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5CF66-7B57-C84D-9EBC-B6229463F5B6}">
  <sheetPr codeName="Sheet12">
    <tabColor theme="7"/>
  </sheetPr>
  <dimension ref="B2:C44"/>
  <sheetViews>
    <sheetView zoomScale="80" zoomScaleNormal="80" workbookViewId="0">
      <selection activeCell="F12" sqref="F12"/>
    </sheetView>
  </sheetViews>
  <sheetFormatPr baseColWidth="10" defaultColWidth="11.5" defaultRowHeight="15" x14ac:dyDescent="0.2"/>
  <cols>
    <col min="1" max="1" width="6.5" customWidth="1"/>
    <col min="2" max="2" width="130.5" style="31" customWidth="1"/>
  </cols>
  <sheetData>
    <row r="2" spans="2:3" s="35" customFormat="1" ht="29" x14ac:dyDescent="0.35">
      <c r="B2" s="36"/>
    </row>
    <row r="3" spans="2:3" ht="46" customHeight="1" x14ac:dyDescent="0.55000000000000004">
      <c r="B3" s="136" t="s">
        <v>149</v>
      </c>
    </row>
    <row r="4" spans="2:3" ht="25" x14ac:dyDescent="0.25">
      <c r="B4" s="32"/>
    </row>
    <row r="5" spans="2:3" ht="25" x14ac:dyDescent="0.3">
      <c r="B5" s="132" t="s">
        <v>241</v>
      </c>
    </row>
    <row r="6" spans="2:3" ht="25" x14ac:dyDescent="0.3">
      <c r="B6" s="135" t="s">
        <v>150</v>
      </c>
    </row>
    <row r="7" spans="2:3" s="131" customFormat="1" ht="50" x14ac:dyDescent="0.3">
      <c r="B7" s="133" t="s">
        <v>242</v>
      </c>
    </row>
    <row r="8" spans="2:3" ht="25" x14ac:dyDescent="0.3">
      <c r="B8" s="133" t="s">
        <v>243</v>
      </c>
    </row>
    <row r="9" spans="2:3" ht="24" x14ac:dyDescent="0.3">
      <c r="B9" s="135"/>
    </row>
    <row r="10" spans="2:3" ht="50" x14ac:dyDescent="0.3">
      <c r="B10" s="134" t="s">
        <v>256</v>
      </c>
    </row>
    <row r="11" spans="2:3" ht="24" x14ac:dyDescent="0.3">
      <c r="B11" s="132"/>
    </row>
    <row r="12" spans="2:3" ht="75" x14ac:dyDescent="0.3">
      <c r="B12" s="132" t="s">
        <v>244</v>
      </c>
    </row>
    <row r="13" spans="2:3" ht="50" x14ac:dyDescent="0.3">
      <c r="B13" s="135" t="s">
        <v>245</v>
      </c>
    </row>
    <row r="14" spans="2:3" ht="24" x14ac:dyDescent="0.3">
      <c r="B14" s="132"/>
    </row>
    <row r="15" spans="2:3" ht="125" x14ac:dyDescent="0.3">
      <c r="B15" s="132" t="s">
        <v>246</v>
      </c>
      <c r="C15" s="34"/>
    </row>
    <row r="16" spans="2:3" ht="24" x14ac:dyDescent="0.3">
      <c r="B16" s="132"/>
    </row>
    <row r="17" spans="2:2" ht="50" x14ac:dyDescent="0.3">
      <c r="B17" s="132" t="s">
        <v>247</v>
      </c>
    </row>
    <row r="18" spans="2:2" ht="25" x14ac:dyDescent="0.25">
      <c r="B18" s="32"/>
    </row>
    <row r="19" spans="2:2" ht="50" x14ac:dyDescent="0.3">
      <c r="B19" s="132" t="s">
        <v>248</v>
      </c>
    </row>
    <row r="20" spans="2:2" ht="25" x14ac:dyDescent="0.25">
      <c r="B20" s="32"/>
    </row>
    <row r="21" spans="2:2" ht="22" x14ac:dyDescent="0.25">
      <c r="B21" s="33"/>
    </row>
    <row r="22" spans="2:2" ht="22" x14ac:dyDescent="0.25">
      <c r="B22" s="33"/>
    </row>
    <row r="23" spans="2:2" ht="38" x14ac:dyDescent="0.45">
      <c r="B23" s="72" t="s">
        <v>249</v>
      </c>
    </row>
    <row r="24" spans="2:2" ht="19" customHeight="1" x14ac:dyDescent="0.45">
      <c r="B24" s="72"/>
    </row>
    <row r="25" spans="2:2" ht="50" x14ac:dyDescent="0.3">
      <c r="B25" s="132" t="s">
        <v>250</v>
      </c>
    </row>
    <row r="26" spans="2:2" ht="24" x14ac:dyDescent="0.3">
      <c r="B26" s="132"/>
    </row>
    <row r="27" spans="2:2" ht="48" x14ac:dyDescent="0.25">
      <c r="B27" s="132" t="s">
        <v>255</v>
      </c>
    </row>
    <row r="28" spans="2:2" ht="24" x14ac:dyDescent="0.3">
      <c r="B28" s="132"/>
    </row>
    <row r="29" spans="2:2" ht="25" x14ac:dyDescent="0.3">
      <c r="B29" s="132" t="s">
        <v>251</v>
      </c>
    </row>
    <row r="30" spans="2:2" ht="24" x14ac:dyDescent="0.3">
      <c r="B30" s="132"/>
    </row>
    <row r="31" spans="2:2" ht="25" x14ac:dyDescent="0.3">
      <c r="B31" s="132" t="s">
        <v>252</v>
      </c>
    </row>
    <row r="32" spans="2:2" ht="24" x14ac:dyDescent="0.3">
      <c r="B32" s="132"/>
    </row>
    <row r="33" spans="2:2" ht="25" x14ac:dyDescent="0.3">
      <c r="B33" s="132" t="s">
        <v>253</v>
      </c>
    </row>
    <row r="34" spans="2:2" ht="24" x14ac:dyDescent="0.3">
      <c r="B34" s="132"/>
    </row>
    <row r="35" spans="2:2" ht="25" x14ac:dyDescent="0.3">
      <c r="B35" s="134" t="s">
        <v>254</v>
      </c>
    </row>
    <row r="36" spans="2:2" ht="25" x14ac:dyDescent="0.25">
      <c r="B36" s="32"/>
    </row>
    <row r="37" spans="2:2" ht="22" x14ac:dyDescent="0.25">
      <c r="B37" s="33"/>
    </row>
    <row r="38" spans="2:2" ht="22" x14ac:dyDescent="0.25">
      <c r="B38" s="33"/>
    </row>
    <row r="39" spans="2:2" ht="22" x14ac:dyDescent="0.25">
      <c r="B39" s="33"/>
    </row>
    <row r="40" spans="2:2" ht="25" x14ac:dyDescent="0.25">
      <c r="B40" s="32"/>
    </row>
    <row r="41" spans="2:2" ht="22" x14ac:dyDescent="0.25">
      <c r="B41" s="33"/>
    </row>
    <row r="42" spans="2:2" ht="22" x14ac:dyDescent="0.25">
      <c r="B42" s="33"/>
    </row>
    <row r="43" spans="2:2" ht="25" x14ac:dyDescent="0.25">
      <c r="B43" s="32"/>
    </row>
    <row r="44" spans="2:2" ht="22" x14ac:dyDescent="0.25">
      <c r="B44" s="33"/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0F0FC-57AC-DA49-8C08-D940B660C1E6}">
  <dimension ref="A1"/>
  <sheetViews>
    <sheetView workbookViewId="0">
      <selection activeCell="P33" sqref="P33"/>
    </sheetView>
  </sheetViews>
  <sheetFormatPr baseColWidth="10" defaultColWidth="11.5" defaultRowHeight="1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5F831-4F77-F14F-8745-A0A4EA6AD156}">
  <sheetPr codeName="Sheet5">
    <tabColor theme="8"/>
  </sheetPr>
  <dimension ref="A1:T112"/>
  <sheetViews>
    <sheetView zoomScale="120" zoomScaleNormal="120" workbookViewId="0">
      <pane xSplit="8" ySplit="5" topLeftCell="I6" activePane="bottomRight" state="frozen"/>
      <selection pane="topRight" activeCell="I1" sqref="I1"/>
      <selection pane="bottomLeft" activeCell="A6" sqref="A6"/>
      <selection pane="bottomRight" activeCell="J21" sqref="J21"/>
    </sheetView>
  </sheetViews>
  <sheetFormatPr baseColWidth="10" defaultColWidth="11.5" defaultRowHeight="15" x14ac:dyDescent="0.2"/>
  <cols>
    <col min="1" max="1" width="2.6640625" customWidth="1"/>
    <col min="2" max="2" width="25.83203125" style="3" customWidth="1"/>
    <col min="3" max="3" width="6.33203125" style="3" customWidth="1"/>
    <col min="4" max="4" width="11.33203125" style="3" hidden="1" customWidth="1"/>
    <col min="5" max="5" width="5.33203125" style="3" hidden="1" customWidth="1"/>
    <col min="6" max="6" width="7.5" style="3" hidden="1" customWidth="1"/>
    <col min="7" max="7" width="12.1640625" style="3" bestFit="1" customWidth="1"/>
    <col min="8" max="8" width="7.1640625" style="3" customWidth="1"/>
    <col min="9" max="9" width="3.1640625" customWidth="1"/>
    <col min="10" max="15" width="12.83203125" style="4" customWidth="1"/>
    <col min="16" max="16" width="5.1640625" customWidth="1"/>
    <col min="17" max="17" width="14" style="3" customWidth="1"/>
    <col min="18" max="18" width="12.6640625" style="3" customWidth="1"/>
  </cols>
  <sheetData>
    <row r="1" spans="1:20" x14ac:dyDescent="0.2">
      <c r="C1" s="15" t="s">
        <v>51</v>
      </c>
      <c r="D1" s="15"/>
      <c r="E1" s="15"/>
      <c r="F1" s="15"/>
      <c r="G1" s="15"/>
    </row>
    <row r="2" spans="1:20" ht="36" customHeight="1" x14ac:dyDescent="0.2">
      <c r="B2" s="5" t="s">
        <v>3</v>
      </c>
      <c r="C2" s="11"/>
      <c r="D2" s="11"/>
      <c r="E2" s="11"/>
      <c r="F2" s="11"/>
      <c r="G2" s="11"/>
      <c r="H2" s="14"/>
      <c r="J2" s="166" t="s">
        <v>82</v>
      </c>
      <c r="K2" s="167"/>
      <c r="L2" s="167"/>
      <c r="M2" s="167"/>
      <c r="N2" s="167"/>
      <c r="O2" s="168"/>
      <c r="Q2" s="166" t="s">
        <v>240</v>
      </c>
      <c r="R2" s="168"/>
    </row>
    <row r="3" spans="1:20" ht="15" customHeight="1" x14ac:dyDescent="0.2">
      <c r="J3" s="6">
        <v>2025</v>
      </c>
      <c r="K3" s="6">
        <v>2025</v>
      </c>
      <c r="L3" s="6">
        <v>2025</v>
      </c>
      <c r="M3" s="6">
        <v>2025</v>
      </c>
      <c r="N3" s="147" t="s">
        <v>192</v>
      </c>
      <c r="O3" s="147" t="s">
        <v>235</v>
      </c>
      <c r="Q3" s="170" t="s">
        <v>257</v>
      </c>
      <c r="R3" s="172" t="s">
        <v>258</v>
      </c>
    </row>
    <row r="4" spans="1:20" s="13" customFormat="1" ht="50" customHeight="1" x14ac:dyDescent="0.2">
      <c r="B4" s="16" t="s">
        <v>0</v>
      </c>
      <c r="C4" s="43" t="s">
        <v>96</v>
      </c>
      <c r="D4" s="17" t="s">
        <v>78</v>
      </c>
      <c r="E4" s="17" t="s">
        <v>81</v>
      </c>
      <c r="F4" s="17" t="s">
        <v>79</v>
      </c>
      <c r="G4" s="164" t="s">
        <v>80</v>
      </c>
      <c r="H4" s="165"/>
      <c r="J4" s="111" t="s">
        <v>85</v>
      </c>
      <c r="K4" s="111" t="s">
        <v>64</v>
      </c>
      <c r="L4" s="111" t="s">
        <v>91</v>
      </c>
      <c r="M4" s="111" t="s">
        <v>146</v>
      </c>
      <c r="N4" s="139" t="s">
        <v>64</v>
      </c>
      <c r="O4" s="139" t="s">
        <v>72</v>
      </c>
      <c r="Q4" s="171"/>
      <c r="R4" s="173"/>
    </row>
    <row r="5" spans="1:20" s="1" customFormat="1" ht="17" customHeight="1" x14ac:dyDescent="0.2">
      <c r="B5" s="8"/>
      <c r="C5" s="12"/>
      <c r="D5" s="12"/>
      <c r="E5" s="12"/>
      <c r="F5" s="12"/>
      <c r="G5" s="12"/>
      <c r="H5" s="8"/>
      <c r="J5" s="10">
        <v>45865</v>
      </c>
      <c r="K5" s="10">
        <v>45893</v>
      </c>
      <c r="L5" s="10">
        <v>45907</v>
      </c>
      <c r="M5" s="10">
        <v>45984</v>
      </c>
      <c r="N5" s="138">
        <v>46047</v>
      </c>
      <c r="O5" s="138">
        <v>46068</v>
      </c>
      <c r="Q5" s="46"/>
      <c r="R5" s="127"/>
    </row>
    <row r="6" spans="1:20" x14ac:dyDescent="0.2">
      <c r="A6" s="3"/>
      <c r="B6" s="2" t="s">
        <v>6</v>
      </c>
      <c r="C6" s="6" t="s">
        <v>37</v>
      </c>
      <c r="D6" s="38">
        <v>24849</v>
      </c>
      <c r="E6" s="38">
        <f t="shared" ref="E6:E41" ca="1" si="0">TODAY()</f>
        <v>46122</v>
      </c>
      <c r="F6" s="6">
        <f t="shared" ref="F6:F40" ca="1" si="1">DATEDIF(D6,E6,"y")</f>
        <v>58</v>
      </c>
      <c r="G6" s="39" t="str">
        <f t="shared" ref="G6:G21" ca="1" si="2">IF(F6&gt;59, "Super Senior", IF(F6&gt;=50, "Senior", IF(F6&gt;=21, "Open", IF(F6&gt;=13, "Junior", "Super Junior"))))</f>
        <v>Senior</v>
      </c>
      <c r="H6" s="40"/>
      <c r="J6" s="26">
        <v>100</v>
      </c>
      <c r="K6" s="26">
        <v>98.932090615502176</v>
      </c>
      <c r="L6" s="26">
        <v>100</v>
      </c>
      <c r="M6" s="26">
        <v>0</v>
      </c>
      <c r="N6" s="26">
        <v>100</v>
      </c>
      <c r="O6" s="26">
        <v>98.45</v>
      </c>
      <c r="Q6" s="154">
        <f>(SUM(J6:O6)-SMALL(J6:O6,1)-SMALL(J6:O6,2))/4</f>
        <v>99.733022653875537</v>
      </c>
      <c r="R6" s="150">
        <f t="shared" ref="R6:R28" si="3">Q6/$Q$43*100</f>
        <v>101.91662972083242</v>
      </c>
    </row>
    <row r="7" spans="1:20" x14ac:dyDescent="0.2">
      <c r="A7" s="3"/>
      <c r="B7" s="155" t="s">
        <v>7</v>
      </c>
      <c r="C7" s="6" t="s">
        <v>37</v>
      </c>
      <c r="D7" s="38">
        <v>38440</v>
      </c>
      <c r="E7" s="38">
        <f t="shared" ca="1" si="0"/>
        <v>46122</v>
      </c>
      <c r="F7" s="6">
        <f t="shared" ca="1" si="1"/>
        <v>21</v>
      </c>
      <c r="G7" s="39" t="str">
        <f t="shared" ca="1" si="2"/>
        <v>Open</v>
      </c>
      <c r="H7" s="40" t="s">
        <v>31</v>
      </c>
      <c r="J7" s="26">
        <v>0</v>
      </c>
      <c r="K7" s="26">
        <v>100</v>
      </c>
      <c r="L7" s="26">
        <v>98.54</v>
      </c>
      <c r="M7" s="26">
        <v>95.44</v>
      </c>
      <c r="N7" s="26">
        <v>92.89</v>
      </c>
      <c r="O7" s="26">
        <v>100</v>
      </c>
      <c r="Q7" s="154">
        <f t="shared" ref="Q7:Q35" si="4">(SUM(J7:O7)-SMALL(J7:O7,1)-SMALL(J7:O7,2))/4</f>
        <v>98.495000000000005</v>
      </c>
      <c r="R7" s="150">
        <f t="shared" si="3"/>
        <v>100.65150115013897</v>
      </c>
    </row>
    <row r="8" spans="1:20" x14ac:dyDescent="0.2">
      <c r="A8" s="3"/>
      <c r="B8" s="2" t="s">
        <v>45</v>
      </c>
      <c r="C8" s="6" t="s">
        <v>37</v>
      </c>
      <c r="D8" s="38">
        <v>32778</v>
      </c>
      <c r="E8" s="38">
        <f t="shared" ca="1" si="0"/>
        <v>46122</v>
      </c>
      <c r="F8" s="6">
        <f t="shared" ca="1" si="1"/>
        <v>36</v>
      </c>
      <c r="G8" s="39" t="str">
        <f t="shared" ca="1" si="2"/>
        <v>Open</v>
      </c>
      <c r="H8" s="40"/>
      <c r="J8" s="26">
        <v>99.71</v>
      </c>
      <c r="K8" s="26">
        <v>96.727196135629967</v>
      </c>
      <c r="L8" s="26">
        <v>89.09</v>
      </c>
      <c r="M8" s="26">
        <v>0</v>
      </c>
      <c r="N8" s="26">
        <v>0</v>
      </c>
      <c r="O8" s="26">
        <v>0</v>
      </c>
      <c r="Q8" s="154">
        <f t="shared" si="4"/>
        <v>71.381799033907498</v>
      </c>
      <c r="R8" s="150">
        <f t="shared" si="3"/>
        <v>72.944669552366406</v>
      </c>
    </row>
    <row r="9" spans="1:20" x14ac:dyDescent="0.2">
      <c r="A9" s="3"/>
      <c r="B9" s="155" t="s">
        <v>63</v>
      </c>
      <c r="C9" s="6" t="s">
        <v>37</v>
      </c>
      <c r="D9" s="38">
        <v>36805</v>
      </c>
      <c r="E9" s="38">
        <f t="shared" ca="1" si="0"/>
        <v>46122</v>
      </c>
      <c r="F9" s="6">
        <f t="shared" ca="1" si="1"/>
        <v>25</v>
      </c>
      <c r="G9" s="39" t="str">
        <f t="shared" ca="1" si="2"/>
        <v>Open</v>
      </c>
      <c r="H9" s="40"/>
      <c r="J9" s="26">
        <v>95.98</v>
      </c>
      <c r="K9" s="26">
        <v>96.497399848166111</v>
      </c>
      <c r="L9" s="26">
        <v>88.9</v>
      </c>
      <c r="M9" s="26">
        <v>100</v>
      </c>
      <c r="N9" s="26">
        <v>84.27</v>
      </c>
      <c r="O9" s="26">
        <v>87.54</v>
      </c>
      <c r="Q9" s="154">
        <f t="shared" si="4"/>
        <v>95.344349962041505</v>
      </c>
      <c r="R9" s="150">
        <f t="shared" si="3"/>
        <v>97.431869129028598</v>
      </c>
    </row>
    <row r="10" spans="1:20" x14ac:dyDescent="0.2">
      <c r="A10" s="3"/>
      <c r="B10" s="155" t="s">
        <v>98</v>
      </c>
      <c r="C10" s="6" t="s">
        <v>38</v>
      </c>
      <c r="D10" s="38" t="s">
        <v>174</v>
      </c>
      <c r="E10" s="38">
        <f t="shared" ca="1" si="0"/>
        <v>46122</v>
      </c>
      <c r="F10" s="6">
        <f t="shared" ca="1" si="1"/>
        <v>30</v>
      </c>
      <c r="G10" s="39" t="str">
        <f t="shared" ca="1" si="2"/>
        <v>Open</v>
      </c>
      <c r="H10" s="40"/>
      <c r="J10" s="26">
        <v>0</v>
      </c>
      <c r="K10" s="26">
        <v>73.07144637047773</v>
      </c>
      <c r="L10" s="26">
        <v>85.64</v>
      </c>
      <c r="M10" s="26">
        <v>92.36</v>
      </c>
      <c r="N10" s="26">
        <v>86.38</v>
      </c>
      <c r="O10" s="26">
        <v>96.83</v>
      </c>
      <c r="Q10" s="154">
        <f t="shared" si="4"/>
        <v>90.302500000000009</v>
      </c>
      <c r="R10" s="150">
        <f t="shared" si="3"/>
        <v>92.279630261540419</v>
      </c>
    </row>
    <row r="11" spans="1:20" x14ac:dyDescent="0.2">
      <c r="A11" s="3"/>
      <c r="B11" s="2" t="s">
        <v>10</v>
      </c>
      <c r="C11" s="6" t="s">
        <v>37</v>
      </c>
      <c r="D11" s="38">
        <v>26318</v>
      </c>
      <c r="E11" s="38">
        <f t="shared" ca="1" si="0"/>
        <v>46122</v>
      </c>
      <c r="F11" s="6">
        <f t="shared" ca="1" si="1"/>
        <v>54</v>
      </c>
      <c r="G11" s="39" t="str">
        <f t="shared" ca="1" si="2"/>
        <v>Senior</v>
      </c>
      <c r="H11" s="40"/>
      <c r="J11" s="26">
        <v>84.67</v>
      </c>
      <c r="K11" s="26">
        <v>83.712602475088588</v>
      </c>
      <c r="L11" s="26">
        <v>0</v>
      </c>
      <c r="M11" s="26">
        <v>78.81</v>
      </c>
      <c r="N11" s="26">
        <v>0</v>
      </c>
      <c r="O11" s="26">
        <v>80.94</v>
      </c>
      <c r="Q11" s="154">
        <f t="shared" si="4"/>
        <v>82.03315061877214</v>
      </c>
      <c r="R11" s="150">
        <f t="shared" si="3"/>
        <v>83.829227411085512</v>
      </c>
    </row>
    <row r="12" spans="1:20" x14ac:dyDescent="0.2">
      <c r="A12" s="3"/>
      <c r="B12" s="155" t="s">
        <v>12</v>
      </c>
      <c r="C12" s="6" t="s">
        <v>38</v>
      </c>
      <c r="D12" s="38">
        <v>25353</v>
      </c>
      <c r="E12" s="38">
        <f t="shared" ca="1" si="0"/>
        <v>46122</v>
      </c>
      <c r="F12" s="6">
        <f t="shared" ca="1" si="1"/>
        <v>56</v>
      </c>
      <c r="G12" s="39" t="str">
        <f t="shared" ca="1" si="2"/>
        <v>Senior</v>
      </c>
      <c r="H12" s="40"/>
      <c r="J12" s="26">
        <v>75.63</v>
      </c>
      <c r="K12" s="26">
        <v>68.337977308946847</v>
      </c>
      <c r="L12" s="26">
        <v>68.38</v>
      </c>
      <c r="M12" s="26">
        <v>61.14</v>
      </c>
      <c r="N12" s="26">
        <v>0</v>
      </c>
      <c r="O12" s="26">
        <v>81.349999999999994</v>
      </c>
      <c r="Q12" s="154">
        <f t="shared" si="4"/>
        <v>73.424494327236715</v>
      </c>
      <c r="R12" s="150">
        <f t="shared" si="3"/>
        <v>75.032088687001746</v>
      </c>
    </row>
    <row r="13" spans="1:20" x14ac:dyDescent="0.2">
      <c r="A13" s="3"/>
      <c r="B13" s="2" t="s">
        <v>9</v>
      </c>
      <c r="C13" s="6" t="s">
        <v>37</v>
      </c>
      <c r="D13" s="38">
        <v>25519</v>
      </c>
      <c r="E13" s="38">
        <f t="shared" ca="1" si="0"/>
        <v>46122</v>
      </c>
      <c r="F13" s="6">
        <f t="shared" ca="1" si="1"/>
        <v>56</v>
      </c>
      <c r="G13" s="39" t="str">
        <f t="shared" ca="1" si="2"/>
        <v>Senior</v>
      </c>
      <c r="H13" s="40"/>
      <c r="J13" s="26">
        <v>81.849999999999994</v>
      </c>
      <c r="K13" s="26">
        <v>73.764801765286606</v>
      </c>
      <c r="L13" s="26">
        <v>0</v>
      </c>
      <c r="M13" s="26">
        <v>0</v>
      </c>
      <c r="N13" s="26">
        <v>0</v>
      </c>
      <c r="O13" s="26">
        <v>0</v>
      </c>
      <c r="Q13" s="154">
        <f t="shared" si="4"/>
        <v>38.903700441321647</v>
      </c>
      <c r="R13" s="150">
        <f t="shared" si="3"/>
        <v>39.7554784477826</v>
      </c>
    </row>
    <row r="14" spans="1:20" x14ac:dyDescent="0.2">
      <c r="A14" s="3"/>
      <c r="B14" s="2" t="s">
        <v>160</v>
      </c>
      <c r="C14" s="6" t="s">
        <v>38</v>
      </c>
      <c r="D14" s="38" t="s">
        <v>177</v>
      </c>
      <c r="E14" s="38">
        <f t="shared" ca="1" si="0"/>
        <v>46122</v>
      </c>
      <c r="F14" s="6">
        <f t="shared" ca="1" si="1"/>
        <v>30</v>
      </c>
      <c r="G14" s="39" t="str">
        <f t="shared" ca="1" si="2"/>
        <v>Open</v>
      </c>
      <c r="H14" s="40"/>
      <c r="J14" s="26">
        <v>0</v>
      </c>
      <c r="K14" s="26">
        <v>78.70266472200619</v>
      </c>
      <c r="L14" s="26">
        <v>0</v>
      </c>
      <c r="M14" s="26">
        <v>0</v>
      </c>
      <c r="N14" s="26">
        <v>74.27</v>
      </c>
      <c r="O14" s="26">
        <v>0</v>
      </c>
      <c r="Q14" s="154">
        <f t="shared" si="4"/>
        <v>38.243166180501547</v>
      </c>
      <c r="R14" s="150">
        <f t="shared" si="3"/>
        <v>39.080482103677411</v>
      </c>
    </row>
    <row r="15" spans="1:20" x14ac:dyDescent="0.2">
      <c r="A15" s="3"/>
      <c r="B15" s="2" t="s">
        <v>97</v>
      </c>
      <c r="C15" s="6" t="s">
        <v>38</v>
      </c>
      <c r="D15" s="38" t="s">
        <v>175</v>
      </c>
      <c r="E15" s="38">
        <f t="shared" ca="1" si="0"/>
        <v>46122</v>
      </c>
      <c r="F15" s="6">
        <f t="shared" ca="1" si="1"/>
        <v>42</v>
      </c>
      <c r="G15" s="39" t="str">
        <f t="shared" ca="1" si="2"/>
        <v>Open</v>
      </c>
      <c r="H15" s="40"/>
      <c r="J15" s="26">
        <v>0</v>
      </c>
      <c r="K15" s="26">
        <v>65.172421847218288</v>
      </c>
      <c r="L15" s="26">
        <v>0</v>
      </c>
      <c r="M15" s="26">
        <v>0</v>
      </c>
      <c r="N15" s="26">
        <v>71.7</v>
      </c>
      <c r="O15" s="26">
        <v>0</v>
      </c>
      <c r="Q15" s="154">
        <f t="shared" si="4"/>
        <v>34.218105461804569</v>
      </c>
      <c r="R15" s="150">
        <f t="shared" si="3"/>
        <v>34.967294596115529</v>
      </c>
      <c r="T15" t="s">
        <v>259</v>
      </c>
    </row>
    <row r="16" spans="1:20" x14ac:dyDescent="0.2">
      <c r="A16" s="3"/>
      <c r="B16" s="2" t="s">
        <v>155</v>
      </c>
      <c r="C16" s="6" t="s">
        <v>92</v>
      </c>
      <c r="D16" s="38" t="s">
        <v>180</v>
      </c>
      <c r="E16" s="38">
        <f t="shared" ca="1" si="0"/>
        <v>46122</v>
      </c>
      <c r="F16" s="6">
        <f t="shared" ca="1" si="1"/>
        <v>48</v>
      </c>
      <c r="G16" s="39" t="str">
        <f t="shared" ca="1" si="2"/>
        <v>Open</v>
      </c>
      <c r="H16" s="40"/>
      <c r="J16" s="26">
        <v>28.14</v>
      </c>
      <c r="K16" s="26">
        <v>37.40938995698869</v>
      </c>
      <c r="L16" s="26">
        <v>38.93</v>
      </c>
      <c r="M16" s="26">
        <v>38.03</v>
      </c>
      <c r="N16" s="26">
        <v>52.54</v>
      </c>
      <c r="O16" s="26">
        <v>61.83</v>
      </c>
      <c r="Q16" s="154">
        <f t="shared" si="4"/>
        <v>47.832500000000003</v>
      </c>
      <c r="R16" s="150">
        <f t="shared" si="3"/>
        <v>48.879769823483649</v>
      </c>
    </row>
    <row r="17" spans="1:18" x14ac:dyDescent="0.2">
      <c r="A17" s="3"/>
      <c r="B17" s="2" t="s">
        <v>161</v>
      </c>
      <c r="C17" s="6" t="s">
        <v>92</v>
      </c>
      <c r="D17" s="38" t="s">
        <v>176</v>
      </c>
      <c r="E17" s="38">
        <f t="shared" ca="1" si="0"/>
        <v>46122</v>
      </c>
      <c r="F17" s="6">
        <f t="shared" ca="1" si="1"/>
        <v>43</v>
      </c>
      <c r="G17" s="39" t="str">
        <f t="shared" ca="1" si="2"/>
        <v>Open</v>
      </c>
      <c r="H17" s="40"/>
      <c r="J17" s="26">
        <v>47.15</v>
      </c>
      <c r="K17" s="26">
        <v>36.340000000000003</v>
      </c>
      <c r="L17" s="26">
        <v>40.21</v>
      </c>
      <c r="M17" s="26">
        <v>38.89</v>
      </c>
      <c r="N17" s="26">
        <v>48.18</v>
      </c>
      <c r="O17" s="26">
        <v>54.92</v>
      </c>
      <c r="Q17" s="154">
        <f t="shared" si="4"/>
        <v>47.615000000000009</v>
      </c>
      <c r="R17" s="150">
        <f t="shared" si="3"/>
        <v>48.657507764494312</v>
      </c>
    </row>
    <row r="18" spans="1:18" x14ac:dyDescent="0.2">
      <c r="A18" s="3"/>
      <c r="B18" s="2" t="s">
        <v>197</v>
      </c>
      <c r="C18" s="6" t="s">
        <v>92</v>
      </c>
      <c r="D18" s="38">
        <v>23550</v>
      </c>
      <c r="E18" s="38">
        <f t="shared" ca="1" si="0"/>
        <v>46122</v>
      </c>
      <c r="F18" s="6">
        <f t="shared" ca="1" si="1"/>
        <v>61</v>
      </c>
      <c r="G18" s="39" t="str">
        <f t="shared" ca="1" si="2"/>
        <v>Super Senior</v>
      </c>
      <c r="H18" s="40" t="s">
        <v>31</v>
      </c>
      <c r="J18" s="26">
        <v>45.54</v>
      </c>
      <c r="K18" s="26">
        <v>0</v>
      </c>
      <c r="L18" s="26">
        <v>44.14</v>
      </c>
      <c r="M18" s="26">
        <v>44.38</v>
      </c>
      <c r="N18" s="26">
        <v>0</v>
      </c>
      <c r="O18" s="26">
        <v>52.58</v>
      </c>
      <c r="Q18" s="154">
        <f t="shared" si="4"/>
        <v>46.66</v>
      </c>
      <c r="R18" s="150">
        <f t="shared" si="3"/>
        <v>47.681598493989377</v>
      </c>
    </row>
    <row r="19" spans="1:18" x14ac:dyDescent="0.2">
      <c r="A19" s="3"/>
      <c r="B19" s="2" t="s">
        <v>59</v>
      </c>
      <c r="C19" s="6" t="s">
        <v>37</v>
      </c>
      <c r="D19" s="38">
        <v>36336</v>
      </c>
      <c r="E19" s="38">
        <f t="shared" ca="1" si="0"/>
        <v>46122</v>
      </c>
      <c r="F19" s="6">
        <f t="shared" ca="1" si="1"/>
        <v>26</v>
      </c>
      <c r="G19" s="39" t="str">
        <f t="shared" ca="1" si="2"/>
        <v>Open</v>
      </c>
      <c r="H19" s="40"/>
      <c r="J19" s="2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80.25</v>
      </c>
      <c r="Q19" s="154">
        <f t="shared" si="4"/>
        <v>20.0625</v>
      </c>
      <c r="R19" s="150">
        <f t="shared" si="3"/>
        <v>20.501758889534116</v>
      </c>
    </row>
    <row r="20" spans="1:18" x14ac:dyDescent="0.2">
      <c r="A20" s="3"/>
      <c r="B20" s="2" t="s">
        <v>8</v>
      </c>
      <c r="C20" s="6" t="s">
        <v>37</v>
      </c>
      <c r="D20" s="38">
        <v>30467</v>
      </c>
      <c r="E20" s="38">
        <f t="shared" ca="1" si="0"/>
        <v>46122</v>
      </c>
      <c r="F20" s="6">
        <f t="shared" ca="1" si="1"/>
        <v>42</v>
      </c>
      <c r="G20" s="39" t="str">
        <f t="shared" ca="1" si="2"/>
        <v>Open</v>
      </c>
      <c r="H20" s="40"/>
      <c r="J20" s="26">
        <v>0</v>
      </c>
      <c r="K20" s="26">
        <v>93.423199018069013</v>
      </c>
      <c r="L20" s="26">
        <v>0</v>
      </c>
      <c r="M20" s="26">
        <v>0</v>
      </c>
      <c r="N20" s="26">
        <v>0</v>
      </c>
      <c r="O20" s="26">
        <v>0</v>
      </c>
      <c r="Q20" s="154">
        <f t="shared" si="4"/>
        <v>23.355799754517253</v>
      </c>
      <c r="R20" s="150">
        <f t="shared" si="3"/>
        <v>23.867163874858708</v>
      </c>
    </row>
    <row r="21" spans="1:18" x14ac:dyDescent="0.2">
      <c r="A21" s="3"/>
      <c r="B21" s="2" t="s">
        <v>47</v>
      </c>
      <c r="C21" s="6" t="s">
        <v>92</v>
      </c>
      <c r="D21" s="38">
        <v>31569</v>
      </c>
      <c r="E21" s="38">
        <f t="shared" ca="1" si="0"/>
        <v>46122</v>
      </c>
      <c r="F21" s="6">
        <f t="shared" ca="1" si="1"/>
        <v>39</v>
      </c>
      <c r="G21" s="39" t="str">
        <f t="shared" ca="1" si="2"/>
        <v>Open</v>
      </c>
      <c r="H21" s="40"/>
      <c r="J21" s="26">
        <v>0</v>
      </c>
      <c r="K21" s="26">
        <v>0</v>
      </c>
      <c r="L21" s="26">
        <v>55.77</v>
      </c>
      <c r="M21" s="26">
        <v>0</v>
      </c>
      <c r="N21" s="26">
        <v>47.83</v>
      </c>
      <c r="O21" s="26">
        <v>0</v>
      </c>
      <c r="Q21" s="154">
        <f t="shared" si="4"/>
        <v>25.9</v>
      </c>
      <c r="R21" s="150">
        <f t="shared" si="3"/>
        <v>26.467068173903229</v>
      </c>
    </row>
    <row r="22" spans="1:18" x14ac:dyDescent="0.2">
      <c r="A22" s="3"/>
      <c r="B22" s="2" t="s">
        <v>23</v>
      </c>
      <c r="C22" s="6" t="s">
        <v>37</v>
      </c>
      <c r="D22" s="38">
        <v>23623</v>
      </c>
      <c r="E22" s="38">
        <f t="shared" ca="1" si="0"/>
        <v>46122</v>
      </c>
      <c r="F22" s="6">
        <f t="shared" ca="1" si="1"/>
        <v>61</v>
      </c>
      <c r="G22" s="39" t="str">
        <f ca="1">IF(F22&gt;59, "Super Senior", IF(F22&gt;=50, "Senior", IF(F22&gt;=21, " ", IF(F22&gt;=13, "Junior", "Super Junior"))))</f>
        <v>Super Senior</v>
      </c>
      <c r="H22" s="39"/>
      <c r="J22" s="26">
        <v>0</v>
      </c>
      <c r="K22" s="26">
        <v>0</v>
      </c>
      <c r="L22" s="26">
        <v>0</v>
      </c>
      <c r="M22" s="26">
        <v>61.1</v>
      </c>
      <c r="N22" s="26">
        <v>73.8</v>
      </c>
      <c r="O22" s="26">
        <v>76.290000000000006</v>
      </c>
      <c r="Q22" s="154">
        <f t="shared" si="4"/>
        <v>52.797499999999999</v>
      </c>
      <c r="R22" s="150">
        <f t="shared" si="3"/>
        <v>53.953476135585177</v>
      </c>
    </row>
    <row r="23" spans="1:18" x14ac:dyDescent="0.2">
      <c r="A23" s="3"/>
      <c r="B23" s="2" t="s">
        <v>40</v>
      </c>
      <c r="C23" s="6" t="s">
        <v>92</v>
      </c>
      <c r="D23" s="38">
        <v>23580</v>
      </c>
      <c r="E23" s="38">
        <f t="shared" ca="1" si="0"/>
        <v>46122</v>
      </c>
      <c r="F23" s="6">
        <f t="shared" ca="1" si="1"/>
        <v>61</v>
      </c>
      <c r="G23" s="39" t="str">
        <f t="shared" ref="G23:G35" ca="1" si="5">IF(F23&gt;59, "Super Senior", IF(F23&gt;=50, "Senior", IF(F23&gt;=21, "Open", IF(F23&gt;=13, "Junior", "Super Junior"))))</f>
        <v>Super Senior</v>
      </c>
      <c r="H23" s="40" t="s">
        <v>31</v>
      </c>
      <c r="J23" s="26">
        <v>0</v>
      </c>
      <c r="K23" s="26">
        <v>48.878044883732919</v>
      </c>
      <c r="L23" s="26">
        <v>35.14</v>
      </c>
      <c r="M23" s="26">
        <v>32.36</v>
      </c>
      <c r="N23" s="26">
        <v>0</v>
      </c>
      <c r="O23" s="26">
        <v>39.89</v>
      </c>
      <c r="Q23" s="154">
        <f t="shared" si="4"/>
        <v>39.067011220933232</v>
      </c>
      <c r="R23" s="150">
        <f t="shared" si="3"/>
        <v>39.922364839192369</v>
      </c>
    </row>
    <row r="24" spans="1:18" x14ac:dyDescent="0.2">
      <c r="A24" s="3"/>
      <c r="B24" s="2" t="s">
        <v>163</v>
      </c>
      <c r="C24" s="6" t="s">
        <v>92</v>
      </c>
      <c r="D24" s="38" t="s">
        <v>178</v>
      </c>
      <c r="E24" s="38">
        <f t="shared" ca="1" si="0"/>
        <v>46122</v>
      </c>
      <c r="F24" s="6">
        <f t="shared" ca="1" si="1"/>
        <v>50</v>
      </c>
      <c r="G24" s="39" t="str">
        <f t="shared" ca="1" si="5"/>
        <v>Senior</v>
      </c>
      <c r="H24" s="40"/>
      <c r="J24" s="26">
        <v>0</v>
      </c>
      <c r="K24" s="26">
        <v>59.890880278580497</v>
      </c>
      <c r="L24" s="26">
        <v>52.83</v>
      </c>
      <c r="M24" s="26">
        <v>0</v>
      </c>
      <c r="N24" s="26">
        <v>0</v>
      </c>
      <c r="O24" s="26">
        <v>0</v>
      </c>
      <c r="Q24" s="154">
        <f t="shared" si="4"/>
        <v>28.180220069645124</v>
      </c>
      <c r="R24" s="150">
        <f t="shared" si="3"/>
        <v>28.79721257679126</v>
      </c>
    </row>
    <row r="25" spans="1:18" x14ac:dyDescent="0.2">
      <c r="A25" s="3"/>
      <c r="B25" s="2" t="s">
        <v>166</v>
      </c>
      <c r="C25" s="6" t="s">
        <v>38</v>
      </c>
      <c r="D25" s="38">
        <v>30734</v>
      </c>
      <c r="E25" s="38">
        <f t="shared" ca="1" si="0"/>
        <v>46122</v>
      </c>
      <c r="F25" s="6">
        <f t="shared" ca="1" si="1"/>
        <v>42</v>
      </c>
      <c r="G25" s="39" t="str">
        <f t="shared" ca="1" si="5"/>
        <v>Open</v>
      </c>
      <c r="H25" s="40" t="s">
        <v>31</v>
      </c>
      <c r="J25" s="26">
        <v>0</v>
      </c>
      <c r="K25" s="26">
        <v>0</v>
      </c>
      <c r="L25" s="26">
        <v>33.65</v>
      </c>
      <c r="M25" s="26">
        <v>43.18</v>
      </c>
      <c r="N25" s="26">
        <v>0</v>
      </c>
      <c r="O25" s="26">
        <v>0</v>
      </c>
      <c r="Q25" s="154">
        <f t="shared" si="4"/>
        <v>19.2075</v>
      </c>
      <c r="R25" s="150">
        <f t="shared" si="3"/>
        <v>19.628039071438081</v>
      </c>
    </row>
    <row r="26" spans="1:18" x14ac:dyDescent="0.2">
      <c r="A26" s="3"/>
      <c r="B26" s="2" t="s">
        <v>75</v>
      </c>
      <c r="C26" s="6" t="s">
        <v>38</v>
      </c>
      <c r="D26" s="38">
        <v>35171</v>
      </c>
      <c r="E26" s="38">
        <f t="shared" ca="1" si="0"/>
        <v>46122</v>
      </c>
      <c r="F26" s="6">
        <f t="shared" ca="1" si="1"/>
        <v>29</v>
      </c>
      <c r="G26" s="39" t="str">
        <f t="shared" ca="1" si="5"/>
        <v>Open</v>
      </c>
      <c r="H26" s="40"/>
      <c r="J26" s="26">
        <v>79.61</v>
      </c>
      <c r="K26" s="26">
        <v>0</v>
      </c>
      <c r="L26" s="26">
        <v>0</v>
      </c>
      <c r="M26" s="26">
        <v>70.209999999999994</v>
      </c>
      <c r="N26" s="26">
        <v>0</v>
      </c>
      <c r="O26" s="26">
        <v>0</v>
      </c>
      <c r="Q26" s="154">
        <f t="shared" si="4"/>
        <v>37.454999999999998</v>
      </c>
      <c r="R26" s="150">
        <f t="shared" si="3"/>
        <v>38.275059399750795</v>
      </c>
    </row>
    <row r="27" spans="1:18" x14ac:dyDescent="0.2">
      <c r="A27" s="3"/>
      <c r="B27" s="2" t="s">
        <v>11</v>
      </c>
      <c r="C27" s="6" t="s">
        <v>38</v>
      </c>
      <c r="D27" s="38">
        <v>25774</v>
      </c>
      <c r="E27" s="38">
        <f t="shared" ca="1" si="0"/>
        <v>46122</v>
      </c>
      <c r="F27" s="6">
        <f t="shared" ca="1" si="1"/>
        <v>55</v>
      </c>
      <c r="G27" s="39" t="str">
        <f t="shared" ca="1" si="5"/>
        <v>Senior</v>
      </c>
      <c r="H27" s="40"/>
      <c r="J27" s="26">
        <v>0</v>
      </c>
      <c r="K27" s="26">
        <v>0</v>
      </c>
      <c r="L27" s="26">
        <v>0</v>
      </c>
      <c r="M27" s="26">
        <v>66.63</v>
      </c>
      <c r="N27" s="26">
        <v>0</v>
      </c>
      <c r="O27" s="26">
        <v>0</v>
      </c>
      <c r="Q27" s="154">
        <f t="shared" si="4"/>
        <v>16.657499999999999</v>
      </c>
      <c r="R27" s="150">
        <f t="shared" si="3"/>
        <v>17.022208035011317</v>
      </c>
    </row>
    <row r="28" spans="1:18" x14ac:dyDescent="0.2">
      <c r="A28" s="3"/>
      <c r="B28" s="2" t="s">
        <v>153</v>
      </c>
      <c r="C28" s="6" t="s">
        <v>92</v>
      </c>
      <c r="D28" s="38" t="s">
        <v>181</v>
      </c>
      <c r="E28" s="38">
        <f t="shared" ca="1" si="0"/>
        <v>46122</v>
      </c>
      <c r="F28" s="6">
        <f t="shared" ca="1" si="1"/>
        <v>55</v>
      </c>
      <c r="G28" s="39" t="str">
        <f t="shared" ca="1" si="5"/>
        <v>Senior</v>
      </c>
      <c r="H28" s="40"/>
      <c r="J28" s="26">
        <v>0</v>
      </c>
      <c r="K28" s="26">
        <v>0</v>
      </c>
      <c r="L28" s="26">
        <v>0</v>
      </c>
      <c r="M28" s="26">
        <v>57.79</v>
      </c>
      <c r="N28" s="26">
        <v>65.28</v>
      </c>
      <c r="O28" s="26">
        <v>0</v>
      </c>
      <c r="Q28" s="154">
        <f t="shared" si="4"/>
        <v>30.767499999999998</v>
      </c>
      <c r="R28" s="150">
        <f t="shared" si="3"/>
        <v>31.441139769906091</v>
      </c>
    </row>
    <row r="29" spans="1:18" x14ac:dyDescent="0.2">
      <c r="A29" s="3"/>
      <c r="B29" s="2" t="s">
        <v>13</v>
      </c>
      <c r="C29" s="6" t="s">
        <v>38</v>
      </c>
      <c r="D29" s="38">
        <v>25245</v>
      </c>
      <c r="E29" s="38">
        <f t="shared" ca="1" si="0"/>
        <v>46122</v>
      </c>
      <c r="F29" s="6">
        <f t="shared" ca="1" si="1"/>
        <v>57</v>
      </c>
      <c r="G29" s="39" t="str">
        <f t="shared" ca="1" si="5"/>
        <v>Senior</v>
      </c>
      <c r="H29" s="40"/>
      <c r="J29" s="26">
        <v>0</v>
      </c>
      <c r="K29" s="26">
        <v>0</v>
      </c>
      <c r="L29" s="26">
        <v>0</v>
      </c>
      <c r="M29" s="26">
        <v>50.92</v>
      </c>
      <c r="N29" s="26">
        <v>0</v>
      </c>
      <c r="O29" s="26">
        <v>56.21</v>
      </c>
      <c r="Q29" s="154">
        <f t="shared" si="4"/>
        <v>26.782499999999999</v>
      </c>
      <c r="R29" s="150">
        <f t="shared" ref="R29:R41" si="6">Q29/$Q$43*100</f>
        <v>27.368890091411714</v>
      </c>
    </row>
    <row r="30" spans="1:18" x14ac:dyDescent="0.2">
      <c r="A30" s="3"/>
      <c r="B30" s="2" t="s">
        <v>17</v>
      </c>
      <c r="C30" s="6" t="s">
        <v>92</v>
      </c>
      <c r="D30" s="38">
        <v>24447</v>
      </c>
      <c r="E30" s="38">
        <f t="shared" ca="1" si="0"/>
        <v>46122</v>
      </c>
      <c r="F30" s="6">
        <f t="shared" ca="1" si="1"/>
        <v>59</v>
      </c>
      <c r="G30" s="39" t="str">
        <f t="shared" ca="1" si="5"/>
        <v>Senior</v>
      </c>
      <c r="H30" s="40" t="s">
        <v>31</v>
      </c>
      <c r="J30" s="26">
        <v>0</v>
      </c>
      <c r="K30" s="26">
        <v>12.450848513151543</v>
      </c>
      <c r="L30" s="26">
        <v>0</v>
      </c>
      <c r="M30" s="26">
        <v>0</v>
      </c>
      <c r="N30" s="26">
        <v>0</v>
      </c>
      <c r="O30" s="26">
        <v>0</v>
      </c>
      <c r="Q30" s="154">
        <f t="shared" si="4"/>
        <v>3.1127121282878858</v>
      </c>
      <c r="R30" s="150">
        <f t="shared" si="6"/>
        <v>3.1808634789625834</v>
      </c>
    </row>
    <row r="31" spans="1:18" x14ac:dyDescent="0.2">
      <c r="A31" s="3"/>
      <c r="B31" s="2" t="s">
        <v>16</v>
      </c>
      <c r="C31" s="6" t="s">
        <v>38</v>
      </c>
      <c r="D31" s="38">
        <v>20927</v>
      </c>
      <c r="E31" s="38">
        <f t="shared" ca="1" si="0"/>
        <v>46122</v>
      </c>
      <c r="F31" s="6">
        <f t="shared" ca="1" si="1"/>
        <v>68</v>
      </c>
      <c r="G31" s="39" t="str">
        <f t="shared" ca="1" si="5"/>
        <v>Super Senior</v>
      </c>
      <c r="H31" s="40"/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Q31" s="154">
        <f t="shared" si="4"/>
        <v>0</v>
      </c>
      <c r="R31" s="150">
        <f t="shared" si="6"/>
        <v>0</v>
      </c>
    </row>
    <row r="32" spans="1:18" x14ac:dyDescent="0.2">
      <c r="A32" s="3"/>
      <c r="B32" s="2" t="s">
        <v>261</v>
      </c>
      <c r="C32" s="6" t="s">
        <v>92</v>
      </c>
      <c r="D32" s="38" t="s">
        <v>262</v>
      </c>
      <c r="E32" s="38">
        <f t="shared" ca="1" si="0"/>
        <v>46122</v>
      </c>
      <c r="F32" s="6">
        <f t="shared" ca="1" si="1"/>
        <v>34</v>
      </c>
      <c r="G32" s="39" t="str">
        <f t="shared" ca="1" si="5"/>
        <v>Open</v>
      </c>
      <c r="H32" s="40" t="s">
        <v>31</v>
      </c>
      <c r="J32" s="26">
        <v>0</v>
      </c>
      <c r="K32" s="26">
        <v>0</v>
      </c>
      <c r="L32" s="26">
        <v>0</v>
      </c>
      <c r="M32" s="26">
        <v>55.46</v>
      </c>
      <c r="N32" s="26">
        <v>0</v>
      </c>
      <c r="O32" s="26">
        <v>0</v>
      </c>
      <c r="Q32" s="154">
        <f t="shared" si="4"/>
        <v>13.865</v>
      </c>
      <c r="R32" s="150">
        <f t="shared" si="6"/>
        <v>14.168567576492986</v>
      </c>
    </row>
    <row r="33" spans="1:18" x14ac:dyDescent="0.2">
      <c r="A33" s="3"/>
      <c r="B33" s="2" t="s">
        <v>154</v>
      </c>
      <c r="C33" s="6" t="s">
        <v>92</v>
      </c>
      <c r="D33" s="38" t="s">
        <v>179</v>
      </c>
      <c r="E33" s="38">
        <f t="shared" ca="1" si="0"/>
        <v>46122</v>
      </c>
      <c r="F33" s="6">
        <f t="shared" ca="1" si="1"/>
        <v>47</v>
      </c>
      <c r="G33" s="39" t="str">
        <f t="shared" ca="1" si="5"/>
        <v>Open</v>
      </c>
      <c r="H33" s="40"/>
      <c r="J33" s="26">
        <v>0</v>
      </c>
      <c r="K33" s="26">
        <v>0</v>
      </c>
      <c r="L33" s="26">
        <v>0</v>
      </c>
      <c r="M33" s="26">
        <v>0</v>
      </c>
      <c r="N33" s="26">
        <v>0</v>
      </c>
      <c r="O33" s="26">
        <v>0</v>
      </c>
      <c r="Q33" s="154">
        <f t="shared" si="4"/>
        <v>0</v>
      </c>
      <c r="R33" s="150">
        <f t="shared" si="6"/>
        <v>0</v>
      </c>
    </row>
    <row r="34" spans="1:18" ht="16" customHeight="1" x14ac:dyDescent="0.2">
      <c r="A34" s="3"/>
      <c r="B34" s="2" t="s">
        <v>14</v>
      </c>
      <c r="C34" s="6" t="s">
        <v>92</v>
      </c>
      <c r="D34" s="38">
        <v>19978</v>
      </c>
      <c r="E34" s="38">
        <f t="shared" ca="1" si="0"/>
        <v>46122</v>
      </c>
      <c r="F34" s="6">
        <f t="shared" ca="1" si="1"/>
        <v>71</v>
      </c>
      <c r="G34" s="39" t="str">
        <f t="shared" ca="1" si="5"/>
        <v>Super Senior</v>
      </c>
      <c r="H34" s="40"/>
      <c r="J34" s="26">
        <v>0</v>
      </c>
      <c r="K34" s="26">
        <v>0</v>
      </c>
      <c r="L34" s="26">
        <v>0</v>
      </c>
      <c r="M34" s="26">
        <v>37.93</v>
      </c>
      <c r="N34" s="26">
        <v>0</v>
      </c>
      <c r="O34" s="26">
        <v>0</v>
      </c>
      <c r="Q34" s="154">
        <f t="shared" si="4"/>
        <v>9.4824999999999999</v>
      </c>
      <c r="R34" s="150">
        <f t="shared" si="6"/>
        <v>9.6901148246732589</v>
      </c>
    </row>
    <row r="35" spans="1:18" x14ac:dyDescent="0.2">
      <c r="A35" s="3"/>
      <c r="B35" s="2" t="s">
        <v>15</v>
      </c>
      <c r="C35" s="6" t="s">
        <v>92</v>
      </c>
      <c r="D35" s="38">
        <v>26089</v>
      </c>
      <c r="E35" s="38">
        <f t="shared" ca="1" si="0"/>
        <v>46122</v>
      </c>
      <c r="F35" s="6">
        <f t="shared" ca="1" si="1"/>
        <v>54</v>
      </c>
      <c r="G35" s="39" t="str">
        <f t="shared" ca="1" si="5"/>
        <v>Senior</v>
      </c>
      <c r="H35" s="40" t="s">
        <v>31</v>
      </c>
      <c r="J35" s="26">
        <v>0</v>
      </c>
      <c r="K35" s="26">
        <v>0</v>
      </c>
      <c r="L35" s="26">
        <v>0</v>
      </c>
      <c r="M35" s="26">
        <v>30.18</v>
      </c>
      <c r="N35" s="26">
        <v>0</v>
      </c>
      <c r="O35" s="26">
        <v>0</v>
      </c>
      <c r="Q35" s="154">
        <f t="shared" si="4"/>
        <v>7.5449999999999999</v>
      </c>
      <c r="R35" s="150">
        <f t="shared" si="6"/>
        <v>7.7101941842509607</v>
      </c>
    </row>
    <row r="36" spans="1:18" x14ac:dyDescent="0.2">
      <c r="B36" s="2" t="s">
        <v>260</v>
      </c>
      <c r="C36" s="6" t="s">
        <v>37</v>
      </c>
      <c r="D36" s="38">
        <v>26587</v>
      </c>
      <c r="E36" s="38">
        <f t="shared" ca="1" si="0"/>
        <v>46122</v>
      </c>
      <c r="F36" s="6">
        <f t="shared" ca="1" si="1"/>
        <v>53</v>
      </c>
      <c r="G36" s="39" t="str">
        <f t="shared" ref="G36:G37" ca="1" si="7">IF(F36&gt;59, "Super Senior", IF(F36&gt;=50, "Senior", IF(F36&gt;=21, " ", IF(F36&gt;=13, "Junior", "Super Junior"))))</f>
        <v>Senior</v>
      </c>
      <c r="H36" s="40"/>
      <c r="J36" s="26">
        <v>0</v>
      </c>
      <c r="K36" s="26">
        <v>0</v>
      </c>
      <c r="L36" s="26">
        <v>0</v>
      </c>
      <c r="M36" s="26">
        <v>60.06</v>
      </c>
      <c r="N36" s="26">
        <v>0</v>
      </c>
      <c r="O36" s="26">
        <v>0</v>
      </c>
      <c r="Q36" s="154">
        <f t="shared" ref="Q36" si="8">(SUM(J36:O36)-SMALL(J36:O36,1)-SMALL(J36:O36,2))/4</f>
        <v>15.015000000000001</v>
      </c>
      <c r="R36" s="150">
        <f t="shared" si="6"/>
        <v>15.343746279195253</v>
      </c>
    </row>
    <row r="37" spans="1:18" x14ac:dyDescent="0.2">
      <c r="B37" s="2" t="s">
        <v>263</v>
      </c>
      <c r="C37" s="6" t="s">
        <v>264</v>
      </c>
      <c r="D37" s="38">
        <v>27985</v>
      </c>
      <c r="E37" s="38">
        <f t="shared" ca="1" si="0"/>
        <v>46122</v>
      </c>
      <c r="F37" s="6">
        <f t="shared" ca="1" si="1"/>
        <v>49</v>
      </c>
      <c r="G37" s="39" t="str">
        <f t="shared" ca="1" si="7"/>
        <v xml:space="preserve"> </v>
      </c>
      <c r="H37" s="40"/>
      <c r="J37" s="26">
        <v>0</v>
      </c>
      <c r="K37" s="26">
        <v>0</v>
      </c>
      <c r="L37" s="26">
        <v>0</v>
      </c>
      <c r="M37" s="26">
        <v>53.65</v>
      </c>
      <c r="N37" s="26">
        <v>0</v>
      </c>
      <c r="O37" s="26">
        <v>0</v>
      </c>
      <c r="Q37" s="154">
        <f t="shared" ref="Q37" si="9">(SUM(J37:O37)-SMALL(J37:O37,1)-SMALL(J37:O37,2))/4</f>
        <v>13.4125</v>
      </c>
      <c r="R37" s="150">
        <f t="shared" si="6"/>
        <v>13.706160304342745</v>
      </c>
    </row>
    <row r="38" spans="1:18" x14ac:dyDescent="0.2">
      <c r="A38" s="3"/>
      <c r="B38" s="2" t="s">
        <v>265</v>
      </c>
      <c r="C38" s="6" t="s">
        <v>92</v>
      </c>
      <c r="D38" s="38" t="s">
        <v>266</v>
      </c>
      <c r="E38" s="38">
        <f t="shared" ca="1" si="0"/>
        <v>46122</v>
      </c>
      <c r="F38" s="6">
        <f t="shared" ca="1" si="1"/>
        <v>64</v>
      </c>
      <c r="G38" s="39" t="str">
        <f t="shared" ref="G38:G40" ca="1" si="10">IF(F38&gt;59, "Super Senior", IF(F38&gt;=50, "Senior", IF(F38&gt;=21, "Open", IF(F38&gt;=13, "Junior", "Super Junior"))))</f>
        <v>Super Senior</v>
      </c>
      <c r="H38" s="40"/>
      <c r="J38" s="26">
        <v>0</v>
      </c>
      <c r="K38" s="26">
        <v>0</v>
      </c>
      <c r="L38" s="26">
        <v>0</v>
      </c>
      <c r="M38" s="26">
        <v>47.79</v>
      </c>
      <c r="N38" s="26">
        <v>0</v>
      </c>
      <c r="O38" s="26">
        <v>0</v>
      </c>
      <c r="Q38" s="154">
        <f t="shared" ref="Q38" si="11">(SUM(J38:O38)-SMALL(J38:O38,1)-SMALL(J38:O38,2))/4</f>
        <v>11.9475</v>
      </c>
      <c r="R38" s="150">
        <f t="shared" si="6"/>
        <v>12.209084826552466</v>
      </c>
    </row>
    <row r="39" spans="1:18" x14ac:dyDescent="0.2">
      <c r="A39" s="3"/>
      <c r="B39" s="2" t="s">
        <v>268</v>
      </c>
      <c r="C39" s="6"/>
      <c r="D39" s="38" t="s">
        <v>269</v>
      </c>
      <c r="E39" s="38">
        <f t="shared" ca="1" si="0"/>
        <v>46122</v>
      </c>
      <c r="F39" s="6">
        <f t="shared" ref="F39" ca="1" si="12">DATEDIF(D39,E39,"y")</f>
        <v>50</v>
      </c>
      <c r="G39" s="39" t="str">
        <f t="shared" ref="G39" ca="1" si="13">IF(F39&gt;59, "Super Senior", IF(F39&gt;=50, "Senior", IF(F39&gt;=21, "Open", IF(F39&gt;=13, "Junior", "Super Junior"))))</f>
        <v>Senior</v>
      </c>
      <c r="H39" s="40"/>
      <c r="J39" s="26">
        <v>0</v>
      </c>
      <c r="K39" s="26">
        <v>0</v>
      </c>
      <c r="L39" s="26">
        <v>0</v>
      </c>
      <c r="M39" s="26">
        <v>47.79</v>
      </c>
      <c r="N39" s="26">
        <v>0</v>
      </c>
      <c r="O39" s="26">
        <v>0</v>
      </c>
      <c r="Q39" s="154">
        <f t="shared" ref="Q39" si="14">(SUM(J39:O39)-SMALL(J39:O39,1)-SMALL(J39:O39,2))/4</f>
        <v>11.9475</v>
      </c>
      <c r="R39" s="150">
        <f t="shared" si="6"/>
        <v>12.209084826552466</v>
      </c>
    </row>
    <row r="40" spans="1:18" x14ac:dyDescent="0.2">
      <c r="A40" s="3"/>
      <c r="B40" s="2" t="s">
        <v>267</v>
      </c>
      <c r="C40" s="6" t="s">
        <v>92</v>
      </c>
      <c r="D40" s="38">
        <v>23204</v>
      </c>
      <c r="E40" s="38">
        <f t="shared" ca="1" si="0"/>
        <v>46122</v>
      </c>
      <c r="F40" s="6">
        <f t="shared" ca="1" si="1"/>
        <v>62</v>
      </c>
      <c r="G40" s="39" t="str">
        <f t="shared" ca="1" si="10"/>
        <v>Super Senior</v>
      </c>
      <c r="H40" s="37"/>
      <c r="J40" s="26">
        <v>0</v>
      </c>
      <c r="K40" s="26">
        <v>0</v>
      </c>
      <c r="L40" s="26">
        <v>0</v>
      </c>
      <c r="M40" s="26">
        <v>36.11</v>
      </c>
      <c r="N40" s="26">
        <v>0</v>
      </c>
      <c r="O40" s="26">
        <v>0</v>
      </c>
      <c r="Q40" s="154">
        <f t="shared" ref="Q40" si="15">(SUM(J40:O40)-SMALL(J40:O40,1)-SMALL(J40:O40,2))/4</f>
        <v>9.0274999999999999</v>
      </c>
      <c r="R40" s="150">
        <f t="shared" si="6"/>
        <v>9.2251528162127965</v>
      </c>
    </row>
    <row r="41" spans="1:18" x14ac:dyDescent="0.2">
      <c r="A41" s="3"/>
      <c r="B41" s="2" t="s">
        <v>167</v>
      </c>
      <c r="C41" s="6" t="s">
        <v>92</v>
      </c>
      <c r="D41" s="38" t="s">
        <v>182</v>
      </c>
      <c r="E41" s="38">
        <f t="shared" ca="1" si="0"/>
        <v>46122</v>
      </c>
      <c r="F41" s="6">
        <f t="shared" ref="F41" ca="1" si="16">DATEDIF(D41,E41,"y")</f>
        <v>26</v>
      </c>
      <c r="G41" s="39" t="str">
        <f t="shared" ref="G41" ca="1" si="17">IF(F41&gt;59, "Super Senior", IF(F41&gt;=50, "Senior", IF(F41&gt;=21, "Open", IF(F41&gt;=13, "Junior", "Super Junior"))))</f>
        <v>Open</v>
      </c>
      <c r="H41" s="40"/>
      <c r="J41" s="26">
        <v>0</v>
      </c>
      <c r="K41" s="26">
        <v>0</v>
      </c>
      <c r="L41" s="26">
        <v>29.59</v>
      </c>
      <c r="M41" s="26">
        <v>0</v>
      </c>
      <c r="N41" s="26">
        <v>0</v>
      </c>
      <c r="O41" s="26">
        <v>0</v>
      </c>
      <c r="Q41" s="154">
        <f t="shared" ref="Q41" si="18">(SUM(J41:O41)-SMALL(J41:O41,1)-SMALL(J41:O41,2))/4</f>
        <v>7.3975</v>
      </c>
      <c r="R41" s="150">
        <f t="shared" si="6"/>
        <v>7.5594647419478438</v>
      </c>
    </row>
    <row r="42" spans="1:18" x14ac:dyDescent="0.2">
      <c r="A42" s="3"/>
      <c r="Q42"/>
      <c r="R42" s="129"/>
    </row>
    <row r="43" spans="1:18" x14ac:dyDescent="0.2">
      <c r="A43" s="3"/>
      <c r="B43" s="23"/>
      <c r="D43" s="48"/>
      <c r="J43" s="125"/>
      <c r="K43" s="125"/>
      <c r="L43" s="125"/>
      <c r="M43" s="125"/>
      <c r="N43" s="125"/>
      <c r="O43" s="125"/>
      <c r="Q43" s="47" cm="1">
        <f t="array" ref="Q43">AVERAGE(LARGE($Q$6:$Q$28,{1,2,3}))</f>
        <v>97.857457538639025</v>
      </c>
      <c r="R43" s="129"/>
    </row>
    <row r="44" spans="1:18" x14ac:dyDescent="0.2">
      <c r="A44" s="3"/>
      <c r="J44" s="169" t="s">
        <v>84</v>
      </c>
      <c r="K44" s="169"/>
      <c r="L44" s="169"/>
      <c r="M44" s="169"/>
      <c r="N44" s="169"/>
      <c r="O44" s="169"/>
      <c r="Q44" s="126" t="s">
        <v>239</v>
      </c>
      <c r="R44" s="129"/>
    </row>
    <row r="45" spans="1:18" ht="45" customHeight="1" x14ac:dyDescent="0.2">
      <c r="A45" s="3"/>
      <c r="Q45" s="163" t="s">
        <v>195</v>
      </c>
      <c r="R45" s="163"/>
    </row>
    <row r="46" spans="1:18" x14ac:dyDescent="0.2">
      <c r="A46" s="3"/>
      <c r="Q46" s="49"/>
    </row>
    <row r="47" spans="1:18" x14ac:dyDescent="0.2">
      <c r="A47" s="3"/>
      <c r="Q47" s="25"/>
    </row>
    <row r="48" spans="1:18" x14ac:dyDescent="0.2">
      <c r="A48" s="3"/>
      <c r="Q48" s="25"/>
    </row>
    <row r="49" spans="1:17" x14ac:dyDescent="0.2">
      <c r="A49" s="3"/>
      <c r="Q49" s="25"/>
    </row>
    <row r="50" spans="1:17" x14ac:dyDescent="0.2">
      <c r="A50" s="3"/>
      <c r="Q50" s="25"/>
    </row>
    <row r="51" spans="1:17" x14ac:dyDescent="0.2">
      <c r="A51" s="3"/>
      <c r="Q51" s="25"/>
    </row>
    <row r="52" spans="1:17" ht="52" x14ac:dyDescent="0.2">
      <c r="A52" s="3"/>
      <c r="B52" s="23">
        <f>COUNTA(B15:B50)</f>
        <v>27</v>
      </c>
      <c r="D52" s="48" t="s">
        <v>83</v>
      </c>
      <c r="J52" s="125"/>
      <c r="K52" s="125"/>
      <c r="L52" s="125"/>
      <c r="Q52" s="25"/>
    </row>
    <row r="53" spans="1:17" x14ac:dyDescent="0.2">
      <c r="Q53" s="25"/>
    </row>
    <row r="54" spans="1:17" ht="28" customHeight="1" x14ac:dyDescent="0.2">
      <c r="Q54" s="25"/>
    </row>
    <row r="55" spans="1:17" x14ac:dyDescent="0.2">
      <c r="Q55" s="25"/>
    </row>
    <row r="56" spans="1:17" x14ac:dyDescent="0.2">
      <c r="B56" s="58"/>
      <c r="C56" s="59"/>
      <c r="D56" s="59"/>
      <c r="E56" s="59"/>
      <c r="F56" s="59"/>
      <c r="G56" s="59"/>
      <c r="H56" s="59"/>
      <c r="I56" s="58"/>
      <c r="J56" s="60"/>
      <c r="K56" s="60"/>
      <c r="L56" s="60"/>
      <c r="M56" s="60"/>
      <c r="N56" s="60"/>
      <c r="O56" s="60"/>
      <c r="Q56" s="25"/>
    </row>
    <row r="57" spans="1:17" x14ac:dyDescent="0.2">
      <c r="Q57" s="25"/>
    </row>
    <row r="58" spans="1:17" ht="28" customHeight="1" x14ac:dyDescent="0.2">
      <c r="Q58" s="25"/>
    </row>
    <row r="59" spans="1:17" ht="39" customHeight="1" x14ac:dyDescent="0.2">
      <c r="Q59" s="25"/>
    </row>
    <row r="60" spans="1:17" ht="43" customHeight="1" x14ac:dyDescent="0.2">
      <c r="B60" s="51"/>
      <c r="C60"/>
      <c r="D60"/>
      <c r="E60"/>
      <c r="F60"/>
      <c r="G60"/>
      <c r="H60"/>
      <c r="J60"/>
      <c r="K60"/>
      <c r="L60"/>
      <c r="M60"/>
      <c r="N60"/>
      <c r="O60"/>
      <c r="Q60"/>
    </row>
    <row r="61" spans="1:17" ht="57" customHeight="1" x14ac:dyDescent="0.2">
      <c r="B61" s="50"/>
      <c r="C61"/>
      <c r="D61"/>
      <c r="E61"/>
      <c r="F61"/>
      <c r="G61"/>
      <c r="H61"/>
      <c r="J61"/>
      <c r="K61"/>
      <c r="L61"/>
      <c r="M61"/>
      <c r="N61"/>
      <c r="O61"/>
      <c r="Q61"/>
    </row>
    <row r="62" spans="1:17" x14ac:dyDescent="0.2">
      <c r="B62" s="49"/>
      <c r="C62" s="49"/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49"/>
      <c r="Q62"/>
    </row>
    <row r="63" spans="1:17" x14ac:dyDescent="0.2">
      <c r="B63" s="49"/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Q63"/>
    </row>
    <row r="64" spans="1:17" x14ac:dyDescent="0.2"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Q64"/>
    </row>
    <row r="65" spans="4:17" x14ac:dyDescent="0.2"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Q65"/>
    </row>
    <row r="66" spans="4:17" x14ac:dyDescent="0.2"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Q66"/>
    </row>
    <row r="67" spans="4:17" x14ac:dyDescent="0.2"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Q67"/>
    </row>
    <row r="68" spans="4:17" x14ac:dyDescent="0.2"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Q68"/>
    </row>
    <row r="69" spans="4:17" x14ac:dyDescent="0.2"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Q69"/>
    </row>
    <row r="70" spans="4:17" x14ac:dyDescent="0.2"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Q70"/>
    </row>
    <row r="71" spans="4:17" x14ac:dyDescent="0.2"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Q71"/>
    </row>
    <row r="72" spans="4:17" x14ac:dyDescent="0.2"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Q72"/>
    </row>
    <row r="73" spans="4:17" x14ac:dyDescent="0.2"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Q73"/>
    </row>
    <row r="74" spans="4:17" x14ac:dyDescent="0.2"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Q74"/>
    </row>
    <row r="75" spans="4:17" x14ac:dyDescent="0.2"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</row>
    <row r="76" spans="4:17" x14ac:dyDescent="0.2"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</row>
    <row r="77" spans="4:17" x14ac:dyDescent="0.2"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</row>
    <row r="78" spans="4:17" x14ac:dyDescent="0.2"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</row>
    <row r="79" spans="4:17" x14ac:dyDescent="0.2"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</row>
    <row r="80" spans="4:17" x14ac:dyDescent="0.2"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</row>
    <row r="81" spans="2:15" x14ac:dyDescent="0.2"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</row>
    <row r="82" spans="2:15" x14ac:dyDescent="0.2"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</row>
    <row r="83" spans="2:15" x14ac:dyDescent="0.2"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</row>
    <row r="84" spans="2:15" x14ac:dyDescent="0.2"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</row>
    <row r="85" spans="2:15" x14ac:dyDescent="0.2"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</row>
    <row r="86" spans="2:15" x14ac:dyDescent="0.2">
      <c r="B86" s="49"/>
      <c r="C86"/>
      <c r="D86"/>
      <c r="E86"/>
      <c r="F86"/>
      <c r="G86"/>
      <c r="H86"/>
      <c r="J86"/>
      <c r="K86"/>
      <c r="L86"/>
      <c r="M86"/>
      <c r="N86"/>
      <c r="O86"/>
    </row>
    <row r="87" spans="2:15" x14ac:dyDescent="0.2">
      <c r="B87" s="49"/>
      <c r="C87"/>
      <c r="D87"/>
      <c r="E87"/>
      <c r="F87"/>
      <c r="G87"/>
      <c r="H87"/>
      <c r="J87"/>
      <c r="K87"/>
      <c r="L87"/>
      <c r="M87"/>
      <c r="N87"/>
      <c r="O87"/>
    </row>
    <row r="88" spans="2:15" x14ac:dyDescent="0.2">
      <c r="B88" s="25"/>
      <c r="C88"/>
      <c r="D88"/>
      <c r="E88"/>
      <c r="F88"/>
      <c r="G88"/>
      <c r="H88"/>
      <c r="J88"/>
      <c r="K88"/>
      <c r="L88"/>
      <c r="M88"/>
      <c r="N88"/>
      <c r="O88"/>
    </row>
    <row r="89" spans="2:15" x14ac:dyDescent="0.2">
      <c r="B89" s="25"/>
      <c r="C89"/>
      <c r="D89"/>
      <c r="E89"/>
      <c r="F89"/>
      <c r="G89"/>
      <c r="H89"/>
      <c r="J89"/>
      <c r="K89"/>
      <c r="L89"/>
      <c r="M89"/>
      <c r="N89"/>
      <c r="O89"/>
    </row>
    <row r="90" spans="2:15" x14ac:dyDescent="0.2">
      <c r="B90" s="25"/>
      <c r="C90"/>
      <c r="D90"/>
      <c r="E90"/>
      <c r="F90"/>
      <c r="G90"/>
      <c r="H90"/>
      <c r="J90"/>
      <c r="K90"/>
      <c r="L90"/>
      <c r="M90"/>
      <c r="N90"/>
      <c r="O90"/>
    </row>
    <row r="91" spans="2:15" x14ac:dyDescent="0.2">
      <c r="B91" s="25"/>
      <c r="C91"/>
      <c r="D91"/>
      <c r="E91"/>
      <c r="F91"/>
      <c r="G91"/>
      <c r="H91"/>
      <c r="J91"/>
      <c r="K91"/>
      <c r="L91"/>
      <c r="M91"/>
      <c r="N91"/>
      <c r="O91"/>
    </row>
    <row r="92" spans="2:15" x14ac:dyDescent="0.2">
      <c r="B92" s="25"/>
      <c r="C92"/>
      <c r="D92"/>
      <c r="E92"/>
      <c r="F92"/>
      <c r="G92"/>
      <c r="H92"/>
      <c r="J92"/>
      <c r="K92"/>
      <c r="L92"/>
      <c r="M92"/>
      <c r="N92"/>
      <c r="O92"/>
    </row>
    <row r="93" spans="2:15" x14ac:dyDescent="0.2">
      <c r="B93" s="25"/>
      <c r="C93"/>
      <c r="D93"/>
      <c r="E93"/>
      <c r="F93"/>
      <c r="G93"/>
      <c r="H93"/>
      <c r="J93"/>
      <c r="K93"/>
      <c r="L93"/>
      <c r="M93"/>
      <c r="N93"/>
      <c r="O93"/>
    </row>
    <row r="94" spans="2:15" x14ac:dyDescent="0.2">
      <c r="B94" s="25"/>
      <c r="C94"/>
      <c r="D94"/>
      <c r="E94"/>
      <c r="F94"/>
      <c r="G94"/>
      <c r="H94"/>
      <c r="J94"/>
      <c r="K94"/>
      <c r="L94"/>
      <c r="M94"/>
      <c r="N94"/>
      <c r="O94"/>
    </row>
    <row r="95" spans="2:15" x14ac:dyDescent="0.2">
      <c r="B95" s="25"/>
      <c r="C95"/>
      <c r="D95"/>
      <c r="E95"/>
      <c r="F95"/>
      <c r="G95"/>
      <c r="H95"/>
      <c r="J95"/>
      <c r="K95"/>
      <c r="L95"/>
      <c r="M95"/>
      <c r="N95"/>
      <c r="O95"/>
    </row>
    <row r="96" spans="2:15" x14ac:dyDescent="0.2">
      <c r="B96" s="25"/>
      <c r="C96"/>
      <c r="D96"/>
      <c r="E96"/>
      <c r="F96"/>
      <c r="G96"/>
      <c r="H96"/>
      <c r="J96"/>
      <c r="K96"/>
      <c r="L96"/>
      <c r="M96"/>
      <c r="N96"/>
      <c r="O96"/>
    </row>
    <row r="97" spans="2:15" x14ac:dyDescent="0.2">
      <c r="B97" s="25"/>
      <c r="C97"/>
      <c r="D97"/>
      <c r="E97"/>
      <c r="F97"/>
      <c r="G97"/>
      <c r="H97"/>
      <c r="J97"/>
      <c r="K97"/>
      <c r="L97"/>
      <c r="M97"/>
      <c r="N97"/>
      <c r="O97"/>
    </row>
    <row r="98" spans="2:15" x14ac:dyDescent="0.2">
      <c r="B98" s="25"/>
      <c r="C98"/>
      <c r="D98"/>
      <c r="E98"/>
      <c r="F98"/>
      <c r="G98"/>
      <c r="H98"/>
      <c r="J98"/>
      <c r="K98"/>
      <c r="L98"/>
      <c r="M98"/>
      <c r="N98"/>
      <c r="O98"/>
    </row>
    <row r="99" spans="2:15" x14ac:dyDescent="0.2">
      <c r="B99" s="25"/>
      <c r="C99"/>
      <c r="D99"/>
      <c r="E99"/>
      <c r="F99"/>
      <c r="G99"/>
      <c r="H99"/>
      <c r="J99"/>
      <c r="K99"/>
      <c r="L99"/>
      <c r="M99"/>
      <c r="N99"/>
      <c r="O99"/>
    </row>
    <row r="100" spans="2:15" x14ac:dyDescent="0.2">
      <c r="B100" s="25"/>
      <c r="C100"/>
      <c r="D100"/>
      <c r="E100"/>
      <c r="F100"/>
      <c r="G100"/>
      <c r="H100"/>
      <c r="J100"/>
      <c r="K100"/>
      <c r="L100"/>
      <c r="M100"/>
      <c r="N100"/>
      <c r="O100"/>
    </row>
    <row r="101" spans="2:15" x14ac:dyDescent="0.2">
      <c r="B101" s="25"/>
      <c r="C101"/>
      <c r="D101"/>
      <c r="E101"/>
      <c r="F101"/>
      <c r="G101"/>
      <c r="H101"/>
      <c r="J101"/>
      <c r="K101"/>
      <c r="L101"/>
      <c r="M101"/>
      <c r="N101"/>
      <c r="O101"/>
    </row>
    <row r="102" spans="2:15" x14ac:dyDescent="0.2">
      <c r="B102" s="25"/>
      <c r="C102"/>
      <c r="D102"/>
      <c r="E102"/>
      <c r="F102"/>
      <c r="G102"/>
      <c r="H102"/>
      <c r="J102"/>
      <c r="K102"/>
      <c r="L102"/>
      <c r="M102"/>
      <c r="N102"/>
      <c r="O102"/>
    </row>
    <row r="103" spans="2:15" x14ac:dyDescent="0.2">
      <c r="B103" s="25"/>
      <c r="C103"/>
      <c r="D103"/>
      <c r="E103"/>
      <c r="F103"/>
      <c r="G103"/>
      <c r="H103"/>
      <c r="J103"/>
      <c r="K103"/>
      <c r="L103"/>
      <c r="M103"/>
      <c r="N103"/>
      <c r="O103"/>
    </row>
    <row r="104" spans="2:15" x14ac:dyDescent="0.2">
      <c r="B104" s="25"/>
      <c r="C104"/>
      <c r="D104"/>
      <c r="E104"/>
      <c r="F104"/>
      <c r="G104"/>
      <c r="H104"/>
      <c r="J104"/>
      <c r="K104"/>
      <c r="L104"/>
      <c r="M104"/>
      <c r="N104"/>
      <c r="O104"/>
    </row>
    <row r="105" spans="2:15" x14ac:dyDescent="0.2">
      <c r="B105" s="25"/>
      <c r="C105"/>
      <c r="D105"/>
      <c r="E105"/>
      <c r="F105"/>
      <c r="G105"/>
      <c r="H105"/>
      <c r="J105"/>
      <c r="K105"/>
      <c r="L105"/>
      <c r="M105"/>
      <c r="N105"/>
      <c r="O105"/>
    </row>
    <row r="106" spans="2:15" x14ac:dyDescent="0.2">
      <c r="B106" s="25"/>
      <c r="C106"/>
      <c r="D106"/>
      <c r="E106"/>
      <c r="F106"/>
      <c r="G106"/>
      <c r="H106"/>
      <c r="J106"/>
      <c r="K106"/>
      <c r="L106"/>
      <c r="M106"/>
      <c r="N106"/>
      <c r="O106"/>
    </row>
    <row r="107" spans="2:15" x14ac:dyDescent="0.2">
      <c r="B107" s="25"/>
      <c r="C107"/>
      <c r="D107"/>
      <c r="E107"/>
      <c r="F107"/>
      <c r="G107"/>
      <c r="H107"/>
      <c r="J107"/>
      <c r="K107"/>
      <c r="L107"/>
      <c r="M107"/>
      <c r="N107"/>
      <c r="O107"/>
    </row>
    <row r="108" spans="2:15" x14ac:dyDescent="0.2">
      <c r="B108" s="25"/>
      <c r="C108"/>
      <c r="D108"/>
      <c r="E108"/>
      <c r="F108"/>
      <c r="G108"/>
      <c r="H108"/>
      <c r="J108"/>
      <c r="K108"/>
      <c r="L108"/>
      <c r="M108"/>
      <c r="N108"/>
      <c r="O108"/>
    </row>
    <row r="109" spans="2:15" x14ac:dyDescent="0.2">
      <c r="B109" s="25"/>
      <c r="C109"/>
      <c r="D109"/>
      <c r="E109"/>
      <c r="F109"/>
      <c r="G109"/>
      <c r="H109"/>
      <c r="J109"/>
      <c r="K109"/>
      <c r="L109"/>
      <c r="M109"/>
      <c r="N109"/>
      <c r="O109"/>
    </row>
    <row r="110" spans="2:15" ht="16" x14ac:dyDescent="0.2">
      <c r="B110" s="51"/>
      <c r="C110"/>
      <c r="D110"/>
      <c r="E110"/>
      <c r="F110"/>
      <c r="G110"/>
      <c r="H110"/>
      <c r="J110"/>
      <c r="K110"/>
      <c r="L110"/>
      <c r="M110"/>
      <c r="N110"/>
      <c r="O110"/>
    </row>
    <row r="111" spans="2:15" x14ac:dyDescent="0.2">
      <c r="B111" s="52"/>
      <c r="C111"/>
      <c r="D111"/>
      <c r="E111"/>
      <c r="F111"/>
      <c r="G111"/>
      <c r="H111"/>
      <c r="J111"/>
      <c r="K111"/>
      <c r="L111"/>
      <c r="M111"/>
      <c r="N111"/>
      <c r="O111"/>
    </row>
    <row r="112" spans="2:15" ht="16" x14ac:dyDescent="0.2">
      <c r="B112" s="51"/>
      <c r="C112"/>
      <c r="D112"/>
      <c r="E112"/>
      <c r="F112"/>
      <c r="G112"/>
      <c r="H112"/>
      <c r="J112"/>
      <c r="K112"/>
      <c r="L112"/>
      <c r="M112"/>
      <c r="N112"/>
      <c r="O112"/>
    </row>
  </sheetData>
  <autoFilter ref="B5:R41" xr:uid="{B225F831-4F77-F14F-8745-A0A4EA6AD156}"/>
  <mergeCells count="7">
    <mergeCell ref="Q45:R45"/>
    <mergeCell ref="G4:H4"/>
    <mergeCell ref="J2:O2"/>
    <mergeCell ref="J44:O44"/>
    <mergeCell ref="Q2:R2"/>
    <mergeCell ref="Q3:Q4"/>
    <mergeCell ref="R3:R4"/>
  </mergeCells>
  <phoneticPr fontId="7" type="noConversion"/>
  <conditionalFormatting sqref="C6:C36">
    <cfRule type="cellIs" dxfId="150" priority="54" stopIfTrue="1" operator="equal">
      <formula>"A"</formula>
    </cfRule>
    <cfRule type="cellIs" dxfId="149" priority="53" operator="equal">
      <formula>"B"</formula>
    </cfRule>
  </conditionalFormatting>
  <conditionalFormatting sqref="C38:C41">
    <cfRule type="cellIs" dxfId="148" priority="8" operator="equal">
      <formula>"B"</formula>
    </cfRule>
    <cfRule type="cellIs" dxfId="147" priority="9" stopIfTrue="1" operator="equal">
      <formula>"A"</formula>
    </cfRule>
  </conditionalFormatting>
  <conditionalFormatting sqref="F6:F41">
    <cfRule type="cellIs" dxfId="146" priority="17" operator="between">
      <formula>14</formula>
      <formula>21</formula>
    </cfRule>
    <cfRule type="cellIs" dxfId="145" priority="16" stopIfTrue="1" operator="between">
      <formula>50</formula>
      <formula>59</formula>
    </cfRule>
    <cfRule type="cellIs" dxfId="144" priority="14" operator="lessThan">
      <formula>14</formula>
    </cfRule>
    <cfRule type="cellIs" dxfId="143" priority="15" stopIfTrue="1" operator="greaterThan">
      <formula>59</formula>
    </cfRule>
  </conditionalFormatting>
  <conditionalFormatting sqref="G6:G28">
    <cfRule type="cellIs" dxfId="142" priority="96" operator="equal">
      <formula>"Junior"</formula>
    </cfRule>
    <cfRule type="cellIs" dxfId="141" priority="94" stopIfTrue="1" operator="equal">
      <formula>"Super Senior"</formula>
    </cfRule>
    <cfRule type="cellIs" dxfId="140" priority="93" operator="equal">
      <formula>"Super Junior"</formula>
    </cfRule>
    <cfRule type="cellIs" dxfId="139" priority="95" operator="equal">
      <formula>"Senior"</formula>
    </cfRule>
  </conditionalFormatting>
  <conditionalFormatting sqref="G30:G41">
    <cfRule type="cellIs" dxfId="138" priority="10" operator="equal">
      <formula>"Super Junior"</formula>
    </cfRule>
    <cfRule type="cellIs" dxfId="137" priority="11" stopIfTrue="1" operator="equal">
      <formula>"Super Senior"</formula>
    </cfRule>
    <cfRule type="cellIs" dxfId="136" priority="12" operator="equal">
      <formula>"Senior"</formula>
    </cfRule>
    <cfRule type="cellIs" dxfId="135" priority="13" operator="equal">
      <formula>"Junior"</formula>
    </cfRule>
  </conditionalFormatting>
  <conditionalFormatting sqref="G29:H29">
    <cfRule type="cellIs" dxfId="134" priority="78" operator="equal">
      <formula>"Super Junior"</formula>
    </cfRule>
    <cfRule type="cellIs" dxfId="133" priority="79" stopIfTrue="1" operator="equal">
      <formula>"Super Senior"</formula>
    </cfRule>
    <cfRule type="cellIs" dxfId="132" priority="80" operator="equal">
      <formula>"Senior"</formula>
    </cfRule>
    <cfRule type="cellIs" dxfId="131" priority="81" operator="equal">
      <formula>"Junior"</formula>
    </cfRule>
  </conditionalFormatting>
  <conditionalFormatting sqref="H6:H28">
    <cfRule type="cellIs" dxfId="130" priority="141" operator="equal">
      <formula>"Lady"</formula>
    </cfRule>
  </conditionalFormatting>
  <conditionalFormatting sqref="H30:H41">
    <cfRule type="cellIs" dxfId="129" priority="18" operator="equal">
      <formula>"Lady"</formula>
    </cfRule>
  </conditionalFormatting>
  <conditionalFormatting sqref="J6:N35 N34:O35 J36:O41">
    <cfRule type="cellIs" dxfId="128" priority="99" stopIfTrue="1" operator="equal">
      <formula>0</formula>
    </cfRule>
  </conditionalFormatting>
  <conditionalFormatting sqref="N30:N33">
    <cfRule type="cellIs" dxfId="127" priority="98" stopIfTrue="1" operator="equal">
      <formula>0</formula>
    </cfRule>
  </conditionalFormatting>
  <conditionalFormatting sqref="O6:O33">
    <cfRule type="cellIs" dxfId="126" priority="73" operator="equal">
      <formula>0</formula>
    </cfRule>
  </conditionalFormatting>
  <conditionalFormatting sqref="R6:R41">
    <cfRule type="cellIs" dxfId="125" priority="65" stopIfTrue="1" operator="lessThan">
      <formula>75</formula>
    </cfRule>
    <cfRule type="cellIs" dxfId="124" priority="64" operator="equal">
      <formula>0</formula>
    </cfRule>
  </conditionalFormatting>
  <hyperlinks>
    <hyperlink ref="C1" r:id="rId1" xr:uid="{15F87020-7F65-ED4F-B4ED-2F475DE6DAF9}"/>
  </hyperlinks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FB551-4ED1-9C40-9641-0FEF107413CC}">
  <sheetPr codeName="Sheet3">
    <tabColor rgb="FFFF0000"/>
  </sheetPr>
  <dimension ref="A1:R76"/>
  <sheetViews>
    <sheetView zoomScale="120" zoomScaleNormal="120" workbookViewId="0">
      <pane xSplit="8" ySplit="5" topLeftCell="I6" activePane="bottomRight" state="frozen"/>
      <selection pane="topRight" activeCell="I1" sqref="I1"/>
      <selection pane="bottomLeft" activeCell="A6" sqref="A6"/>
      <selection pane="bottomRight" activeCell="M15" sqref="M15"/>
    </sheetView>
  </sheetViews>
  <sheetFormatPr baseColWidth="10" defaultColWidth="11.5" defaultRowHeight="15" x14ac:dyDescent="0.2"/>
  <cols>
    <col min="1" max="1" width="2.83203125" customWidth="1"/>
    <col min="2" max="2" width="20.6640625" style="3" customWidth="1"/>
    <col min="3" max="3" width="7.1640625" style="3" customWidth="1"/>
    <col min="4" max="4" width="11.6640625" style="3" hidden="1" customWidth="1"/>
    <col min="5" max="5" width="10.5" style="3" hidden="1" customWidth="1"/>
    <col min="6" max="6" width="6.83203125" style="3" hidden="1" customWidth="1"/>
    <col min="7" max="7" width="12.1640625" style="3" bestFit="1" customWidth="1"/>
    <col min="8" max="8" width="6.5" customWidth="1"/>
    <col min="9" max="9" width="4.5" customWidth="1"/>
    <col min="10" max="15" width="12.83203125" style="4" customWidth="1"/>
    <col min="16" max="16" width="5.1640625" customWidth="1"/>
    <col min="17" max="18" width="14" style="3" customWidth="1"/>
  </cols>
  <sheetData>
    <row r="1" spans="1:18" x14ac:dyDescent="0.2">
      <c r="C1" s="15" t="s">
        <v>51</v>
      </c>
      <c r="D1" s="15"/>
      <c r="E1" s="15"/>
      <c r="F1" s="15"/>
    </row>
    <row r="2" spans="1:18" ht="32" customHeight="1" x14ac:dyDescent="0.2">
      <c r="B2" s="5" t="s">
        <v>1</v>
      </c>
      <c r="G2" s="7"/>
      <c r="J2" s="166" t="s">
        <v>82</v>
      </c>
      <c r="K2" s="167"/>
      <c r="L2" s="167"/>
      <c r="M2" s="167"/>
      <c r="N2" s="167"/>
      <c r="O2" s="168"/>
      <c r="Q2" s="166" t="s">
        <v>240</v>
      </c>
      <c r="R2" s="168"/>
    </row>
    <row r="3" spans="1:18" ht="15" customHeight="1" x14ac:dyDescent="0.2">
      <c r="J3" s="6">
        <v>2025</v>
      </c>
      <c r="K3" s="6">
        <v>2025</v>
      </c>
      <c r="L3" s="6">
        <v>2025</v>
      </c>
      <c r="M3" s="6">
        <v>2025</v>
      </c>
      <c r="N3" s="142" t="s">
        <v>192</v>
      </c>
      <c r="O3" s="142" t="s">
        <v>235</v>
      </c>
      <c r="Q3" s="170" t="s">
        <v>257</v>
      </c>
      <c r="R3" s="172" t="s">
        <v>258</v>
      </c>
    </row>
    <row r="4" spans="1:18" s="13" customFormat="1" ht="51" customHeight="1" x14ac:dyDescent="0.2">
      <c r="B4" s="18" t="s">
        <v>0</v>
      </c>
      <c r="C4" s="42" t="s">
        <v>96</v>
      </c>
      <c r="D4" s="19" t="s">
        <v>78</v>
      </c>
      <c r="E4" s="19" t="s">
        <v>81</v>
      </c>
      <c r="F4" s="19" t="s">
        <v>79</v>
      </c>
      <c r="G4" s="174" t="s">
        <v>80</v>
      </c>
      <c r="H4" s="175"/>
      <c r="J4" s="111" t="s">
        <v>85</v>
      </c>
      <c r="K4" s="111" t="s">
        <v>64</v>
      </c>
      <c r="L4" s="111" t="s">
        <v>91</v>
      </c>
      <c r="M4" s="111" t="s">
        <v>146</v>
      </c>
      <c r="N4" s="141" t="s">
        <v>64</v>
      </c>
      <c r="O4" s="141" t="s">
        <v>72</v>
      </c>
      <c r="Q4" s="171"/>
      <c r="R4" s="173"/>
    </row>
    <row r="5" spans="1:18" s="1" customFormat="1" ht="17" customHeight="1" x14ac:dyDescent="0.2">
      <c r="B5" s="8"/>
      <c r="C5" s="9"/>
      <c r="D5" s="9"/>
      <c r="E5" s="9"/>
      <c r="F5" s="9"/>
      <c r="G5" s="9"/>
      <c r="H5" s="8"/>
      <c r="J5" s="10">
        <v>45865</v>
      </c>
      <c r="K5" s="10">
        <v>45893</v>
      </c>
      <c r="L5" s="10">
        <v>45907</v>
      </c>
      <c r="M5" s="10">
        <v>45984</v>
      </c>
      <c r="N5" s="140">
        <v>46047</v>
      </c>
      <c r="O5" s="140">
        <v>46068</v>
      </c>
      <c r="Q5" s="46"/>
      <c r="R5" s="127"/>
    </row>
    <row r="6" spans="1:18" x14ac:dyDescent="0.2">
      <c r="A6" s="3"/>
      <c r="B6" s="155" t="s">
        <v>18</v>
      </c>
      <c r="C6" s="6" t="s">
        <v>37</v>
      </c>
      <c r="D6" s="38">
        <v>30838</v>
      </c>
      <c r="E6" s="38">
        <f t="shared" ref="E6:E33" ca="1" si="0">TODAY()</f>
        <v>46122</v>
      </c>
      <c r="F6" s="6">
        <f t="shared" ref="F6:F33" ca="1" si="1">DATEDIF(D6,E6,"y")</f>
        <v>41</v>
      </c>
      <c r="G6" s="39" t="str">
        <f t="shared" ref="G6:G24" ca="1" si="2">IF(F6&gt;59, "Super Senior", IF(F6&gt;=50, "Senior", IF(F6&gt;=21, "Open", IF(F6&gt;=13, "Junior", "Super Junior"))))</f>
        <v>Open</v>
      </c>
      <c r="H6" s="37"/>
      <c r="J6" s="26">
        <v>0</v>
      </c>
      <c r="K6" s="26">
        <v>83.55</v>
      </c>
      <c r="L6" s="26">
        <v>100</v>
      </c>
      <c r="M6" s="22">
        <v>0</v>
      </c>
      <c r="N6" s="26">
        <v>100</v>
      </c>
      <c r="O6" s="26">
        <v>100</v>
      </c>
      <c r="Q6" s="154">
        <f t="shared" ref="Q6:Q33" si="3">(SUM(J6:O6)-SMALL(J6:O6,1)-SMALL(J6:O6,2))/4</f>
        <v>95.887500000000003</v>
      </c>
      <c r="R6" s="151">
        <f t="shared" ref="R6:R33" si="4">Q6/$Q$35*100</f>
        <v>101.12581733811432</v>
      </c>
    </row>
    <row r="7" spans="1:18" x14ac:dyDescent="0.2">
      <c r="A7" s="3"/>
      <c r="B7" s="155" t="s">
        <v>34</v>
      </c>
      <c r="C7" s="6" t="s">
        <v>37</v>
      </c>
      <c r="D7" s="38">
        <v>28371</v>
      </c>
      <c r="E7" s="38">
        <f t="shared" ca="1" si="0"/>
        <v>46122</v>
      </c>
      <c r="F7" s="6">
        <f t="shared" ca="1" si="1"/>
        <v>48</v>
      </c>
      <c r="G7" s="39" t="str">
        <f t="shared" ca="1" si="2"/>
        <v>Open</v>
      </c>
      <c r="H7" s="37"/>
      <c r="J7" s="26">
        <v>0</v>
      </c>
      <c r="K7" s="26">
        <v>100</v>
      </c>
      <c r="L7" s="26">
        <v>97.75</v>
      </c>
      <c r="M7" s="22">
        <v>0</v>
      </c>
      <c r="N7" s="26">
        <v>93.68</v>
      </c>
      <c r="O7" s="26">
        <v>88.64</v>
      </c>
      <c r="Q7" s="154">
        <f t="shared" si="3"/>
        <v>95.017499999999998</v>
      </c>
      <c r="R7" s="151">
        <f t="shared" si="4"/>
        <v>100.20828939042397</v>
      </c>
    </row>
    <row r="8" spans="1:18" x14ac:dyDescent="0.2">
      <c r="A8" s="3"/>
      <c r="B8" s="155" t="s">
        <v>26</v>
      </c>
      <c r="C8" s="6" t="s">
        <v>37</v>
      </c>
      <c r="D8" s="38">
        <v>30411</v>
      </c>
      <c r="E8" s="38">
        <f t="shared" ca="1" si="0"/>
        <v>46122</v>
      </c>
      <c r="F8" s="6">
        <f t="shared" ca="1" si="1"/>
        <v>43</v>
      </c>
      <c r="G8" s="39" t="str">
        <f t="shared" ca="1" si="2"/>
        <v>Open</v>
      </c>
      <c r="H8" s="37"/>
      <c r="J8" s="26">
        <v>0</v>
      </c>
      <c r="K8" s="26">
        <v>89.88</v>
      </c>
      <c r="L8" s="26">
        <v>92.47</v>
      </c>
      <c r="M8" s="22">
        <v>0</v>
      </c>
      <c r="N8" s="26">
        <v>95.57</v>
      </c>
      <c r="O8" s="26">
        <v>96.3</v>
      </c>
      <c r="Q8" s="154">
        <f t="shared" si="3"/>
        <v>93.554999999999993</v>
      </c>
      <c r="R8" s="151">
        <f t="shared" si="4"/>
        <v>98.665893271461712</v>
      </c>
    </row>
    <row r="9" spans="1:18" x14ac:dyDescent="0.2">
      <c r="A9" s="3"/>
      <c r="B9" s="155" t="s">
        <v>46</v>
      </c>
      <c r="C9" s="6" t="s">
        <v>37</v>
      </c>
      <c r="D9" s="38">
        <v>32320</v>
      </c>
      <c r="E9" s="38">
        <f t="shared" ca="1" si="0"/>
        <v>46122</v>
      </c>
      <c r="F9" s="6">
        <f t="shared" ca="1" si="1"/>
        <v>37</v>
      </c>
      <c r="G9" s="39" t="str">
        <f t="shared" ca="1" si="2"/>
        <v>Open</v>
      </c>
      <c r="H9" s="37"/>
      <c r="J9" s="26">
        <v>100</v>
      </c>
      <c r="K9" s="26">
        <v>82.01</v>
      </c>
      <c r="L9" s="26">
        <v>87.92</v>
      </c>
      <c r="M9" s="22">
        <v>83.47</v>
      </c>
      <c r="N9" s="26">
        <v>87.89</v>
      </c>
      <c r="O9" s="26">
        <v>84.66</v>
      </c>
      <c r="Q9" s="154">
        <f t="shared" si="3"/>
        <v>90.117499999999978</v>
      </c>
      <c r="R9" s="151">
        <f t="shared" si="4"/>
        <v>95.040603248259842</v>
      </c>
    </row>
    <row r="10" spans="1:18" x14ac:dyDescent="0.2">
      <c r="A10" s="3"/>
      <c r="B10" s="2" t="s">
        <v>58</v>
      </c>
      <c r="C10" s="6" t="s">
        <v>37</v>
      </c>
      <c r="D10" s="38">
        <v>33060</v>
      </c>
      <c r="E10" s="38">
        <f t="shared" ca="1" si="0"/>
        <v>46122</v>
      </c>
      <c r="F10" s="6">
        <f t="shared" ca="1" si="1"/>
        <v>35</v>
      </c>
      <c r="G10" s="39" t="str">
        <f t="shared" ca="1" si="2"/>
        <v>Open</v>
      </c>
      <c r="H10" s="37"/>
      <c r="J10" s="26">
        <v>0</v>
      </c>
      <c r="K10" s="26">
        <v>85.57</v>
      </c>
      <c r="L10" s="26">
        <v>85.07</v>
      </c>
      <c r="M10" s="22">
        <v>100</v>
      </c>
      <c r="N10" s="26">
        <v>0</v>
      </c>
      <c r="O10" s="26">
        <v>83</v>
      </c>
      <c r="Q10" s="154">
        <f t="shared" si="3"/>
        <v>88.41</v>
      </c>
      <c r="R10" s="151">
        <f t="shared" si="4"/>
        <v>93.23982282218941</v>
      </c>
    </row>
    <row r="11" spans="1:18" x14ac:dyDescent="0.2">
      <c r="A11" s="3"/>
      <c r="B11" s="2" t="s">
        <v>61</v>
      </c>
      <c r="C11" s="6" t="s">
        <v>38</v>
      </c>
      <c r="D11" s="38">
        <v>29170</v>
      </c>
      <c r="E11" s="38">
        <f t="shared" ca="1" si="0"/>
        <v>46122</v>
      </c>
      <c r="F11" s="6">
        <f t="shared" ca="1" si="1"/>
        <v>46</v>
      </c>
      <c r="G11" s="39" t="str">
        <f t="shared" ca="1" si="2"/>
        <v>Open</v>
      </c>
      <c r="H11" s="37"/>
      <c r="J11" s="26">
        <v>0</v>
      </c>
      <c r="K11" s="26">
        <v>68.92</v>
      </c>
      <c r="L11" s="26">
        <v>75.12</v>
      </c>
      <c r="M11" s="22">
        <v>0</v>
      </c>
      <c r="N11" s="26">
        <v>78.45</v>
      </c>
      <c r="O11" s="26">
        <v>85.22</v>
      </c>
      <c r="Q11" s="154">
        <f t="shared" si="3"/>
        <v>76.927500000000009</v>
      </c>
      <c r="R11" s="151">
        <f t="shared" si="4"/>
        <v>81.130035857414057</v>
      </c>
    </row>
    <row r="12" spans="1:18" x14ac:dyDescent="0.2">
      <c r="A12" s="3"/>
      <c r="B12" s="2" t="s">
        <v>36</v>
      </c>
      <c r="C12" s="6" t="s">
        <v>37</v>
      </c>
      <c r="D12" s="38">
        <v>28719</v>
      </c>
      <c r="E12" s="38">
        <f t="shared" ca="1" si="0"/>
        <v>46122</v>
      </c>
      <c r="F12" s="6">
        <f t="shared" ca="1" si="1"/>
        <v>47</v>
      </c>
      <c r="G12" s="39" t="str">
        <f t="shared" ca="1" si="2"/>
        <v>Open</v>
      </c>
      <c r="H12" s="40" t="s">
        <v>31</v>
      </c>
      <c r="J12" s="26">
        <v>79.040000000000006</v>
      </c>
      <c r="K12" s="26">
        <v>72.209999999999994</v>
      </c>
      <c r="L12" s="26">
        <v>69.05</v>
      </c>
      <c r="M12" s="22">
        <v>0</v>
      </c>
      <c r="N12" s="26">
        <v>69.88</v>
      </c>
      <c r="O12" s="26">
        <v>60.87</v>
      </c>
      <c r="Q12" s="154">
        <f t="shared" si="3"/>
        <v>72.545000000000002</v>
      </c>
      <c r="R12" s="151">
        <f t="shared" si="4"/>
        <v>76.508120649651971</v>
      </c>
    </row>
    <row r="13" spans="1:18" x14ac:dyDescent="0.2">
      <c r="A13" s="3"/>
      <c r="B13" s="2" t="s">
        <v>29</v>
      </c>
      <c r="C13" s="6" t="s">
        <v>38</v>
      </c>
      <c r="D13" s="38">
        <v>29754</v>
      </c>
      <c r="E13" s="38">
        <f t="shared" ca="1" si="0"/>
        <v>46122</v>
      </c>
      <c r="F13" s="6">
        <f t="shared" ca="1" si="1"/>
        <v>44</v>
      </c>
      <c r="G13" s="39" t="str">
        <f t="shared" ca="1" si="2"/>
        <v>Open</v>
      </c>
      <c r="H13" s="37"/>
      <c r="J13" s="26">
        <v>0</v>
      </c>
      <c r="K13" s="26">
        <v>65.16</v>
      </c>
      <c r="L13" s="26">
        <v>75.66</v>
      </c>
      <c r="M13" s="22">
        <v>0</v>
      </c>
      <c r="N13" s="26">
        <v>73.790000000000006</v>
      </c>
      <c r="O13" s="26">
        <v>62.61</v>
      </c>
      <c r="Q13" s="154">
        <f t="shared" si="3"/>
        <v>69.305000000000007</v>
      </c>
      <c r="R13" s="151">
        <f t="shared" si="4"/>
        <v>73.091120016874086</v>
      </c>
    </row>
    <row r="14" spans="1:18" x14ac:dyDescent="0.2">
      <c r="A14" s="3"/>
      <c r="B14" s="2" t="s">
        <v>70</v>
      </c>
      <c r="C14" s="6" t="s">
        <v>37</v>
      </c>
      <c r="D14" s="38">
        <v>38380</v>
      </c>
      <c r="E14" s="38">
        <f t="shared" ca="1" si="0"/>
        <v>46122</v>
      </c>
      <c r="F14" s="6">
        <f t="shared" ca="1" si="1"/>
        <v>21</v>
      </c>
      <c r="G14" s="39" t="str">
        <f t="shared" ca="1" si="2"/>
        <v>Open</v>
      </c>
      <c r="H14" s="37"/>
      <c r="J14" s="26">
        <v>0</v>
      </c>
      <c r="K14" s="26">
        <v>79.23</v>
      </c>
      <c r="L14" s="26">
        <v>79.52</v>
      </c>
      <c r="M14" s="22">
        <v>93.68</v>
      </c>
      <c r="N14" s="26">
        <v>0</v>
      </c>
      <c r="O14" s="26">
        <v>0</v>
      </c>
      <c r="Q14" s="154">
        <f t="shared" si="3"/>
        <v>63.107500000000002</v>
      </c>
      <c r="R14" s="151">
        <f t="shared" si="4"/>
        <v>66.555051676861439</v>
      </c>
    </row>
    <row r="15" spans="1:18" x14ac:dyDescent="0.2">
      <c r="A15" s="3"/>
      <c r="B15" s="2" t="s">
        <v>28</v>
      </c>
      <c r="C15" s="6" t="s">
        <v>38</v>
      </c>
      <c r="D15" s="38">
        <v>21077</v>
      </c>
      <c r="E15" s="38">
        <f t="shared" ca="1" si="0"/>
        <v>46122</v>
      </c>
      <c r="F15" s="6">
        <f t="shared" ca="1" si="1"/>
        <v>68</v>
      </c>
      <c r="G15" s="39" t="str">
        <f t="shared" ca="1" si="2"/>
        <v>Super Senior</v>
      </c>
      <c r="H15" s="37"/>
      <c r="J15" s="26">
        <v>0</v>
      </c>
      <c r="K15" s="26">
        <v>66.5</v>
      </c>
      <c r="L15" s="26">
        <v>54.91</v>
      </c>
      <c r="M15" s="22">
        <v>0</v>
      </c>
      <c r="N15" s="26">
        <v>63.29</v>
      </c>
      <c r="O15" s="26">
        <v>64.81</v>
      </c>
      <c r="Q15" s="154">
        <f t="shared" si="3"/>
        <v>62.377499999999998</v>
      </c>
      <c r="R15" s="151">
        <f t="shared" si="4"/>
        <v>65.785171904661468</v>
      </c>
    </row>
    <row r="16" spans="1:18" x14ac:dyDescent="0.2">
      <c r="A16" s="3"/>
      <c r="B16" s="2" t="s">
        <v>87</v>
      </c>
      <c r="C16" s="6" t="s">
        <v>38</v>
      </c>
      <c r="D16" s="38">
        <v>31592</v>
      </c>
      <c r="E16" s="38">
        <f t="shared" ca="1" si="0"/>
        <v>46122</v>
      </c>
      <c r="F16" s="6">
        <f t="shared" ca="1" si="1"/>
        <v>39</v>
      </c>
      <c r="G16" s="39" t="str">
        <f t="shared" ca="1" si="2"/>
        <v>Open</v>
      </c>
      <c r="H16" s="37"/>
      <c r="J16" s="26">
        <v>64.819999999999993</v>
      </c>
      <c r="K16" s="26">
        <v>57.49</v>
      </c>
      <c r="L16" s="26">
        <v>61.88</v>
      </c>
      <c r="M16" s="22">
        <v>0</v>
      </c>
      <c r="N16" s="26">
        <v>60.91</v>
      </c>
      <c r="O16" s="26">
        <v>61.35</v>
      </c>
      <c r="Q16" s="154">
        <f t="shared" si="3"/>
        <v>62.239999999999995</v>
      </c>
      <c r="R16" s="151">
        <f t="shared" si="4"/>
        <v>65.640160303733381</v>
      </c>
    </row>
    <row r="17" spans="1:18" x14ac:dyDescent="0.2">
      <c r="A17" s="3"/>
      <c r="B17" s="2" t="s">
        <v>33</v>
      </c>
      <c r="C17" s="6" t="s">
        <v>37</v>
      </c>
      <c r="D17" s="38">
        <v>23641</v>
      </c>
      <c r="E17" s="38">
        <f t="shared" ca="1" si="0"/>
        <v>46122</v>
      </c>
      <c r="F17" s="6">
        <f t="shared" ca="1" si="1"/>
        <v>61</v>
      </c>
      <c r="G17" s="39" t="str">
        <f t="shared" ca="1" si="2"/>
        <v>Super Senior</v>
      </c>
      <c r="H17" s="37"/>
      <c r="J17" s="26">
        <v>0</v>
      </c>
      <c r="K17" s="26">
        <v>86.78</v>
      </c>
      <c r="L17" s="26">
        <v>75.23</v>
      </c>
      <c r="M17" s="22">
        <v>0</v>
      </c>
      <c r="N17" s="26">
        <v>83.31</v>
      </c>
      <c r="O17" s="26">
        <v>0</v>
      </c>
      <c r="Q17" s="154">
        <f t="shared" si="3"/>
        <v>61.33</v>
      </c>
      <c r="R17" s="151">
        <f t="shared" si="4"/>
        <v>64.68044716304577</v>
      </c>
    </row>
    <row r="18" spans="1:18" x14ac:dyDescent="0.2">
      <c r="A18" s="3"/>
      <c r="B18" s="2" t="s">
        <v>53</v>
      </c>
      <c r="C18" s="6" t="s">
        <v>37</v>
      </c>
      <c r="D18" s="38">
        <v>26705</v>
      </c>
      <c r="E18" s="38">
        <f t="shared" ca="1" si="0"/>
        <v>46122</v>
      </c>
      <c r="F18" s="6">
        <f t="shared" ca="1" si="1"/>
        <v>53</v>
      </c>
      <c r="G18" s="39" t="str">
        <f t="shared" ca="1" si="2"/>
        <v>Senior</v>
      </c>
      <c r="H18" s="37"/>
      <c r="J18" s="26">
        <v>81.849999999999994</v>
      </c>
      <c r="K18" s="26">
        <v>76.41</v>
      </c>
      <c r="L18" s="26">
        <v>0</v>
      </c>
      <c r="M18" s="22">
        <v>0</v>
      </c>
      <c r="N18" s="26">
        <v>79.33</v>
      </c>
      <c r="O18" s="26">
        <v>0</v>
      </c>
      <c r="Q18" s="154">
        <f t="shared" si="3"/>
        <v>59.397499999999994</v>
      </c>
      <c r="R18" s="151">
        <f t="shared" si="4"/>
        <v>62.642375026365748</v>
      </c>
    </row>
    <row r="19" spans="1:18" x14ac:dyDescent="0.2">
      <c r="A19" s="3"/>
      <c r="B19" s="2" t="s">
        <v>43</v>
      </c>
      <c r="C19" s="6" t="s">
        <v>37</v>
      </c>
      <c r="D19" s="38">
        <v>23368</v>
      </c>
      <c r="E19" s="38">
        <f t="shared" ca="1" si="0"/>
        <v>46122</v>
      </c>
      <c r="F19" s="6">
        <f t="shared" ca="1" si="1"/>
        <v>62</v>
      </c>
      <c r="G19" s="39" t="str">
        <f t="shared" ca="1" si="2"/>
        <v>Super Senior</v>
      </c>
      <c r="H19" s="37"/>
      <c r="J19" s="26">
        <v>56.35</v>
      </c>
      <c r="K19" s="26">
        <v>53.87</v>
      </c>
      <c r="L19" s="26">
        <v>51.34</v>
      </c>
      <c r="M19" s="22">
        <v>0</v>
      </c>
      <c r="N19" s="26">
        <v>59.87</v>
      </c>
      <c r="O19" s="26">
        <v>60.65</v>
      </c>
      <c r="Q19" s="154">
        <f t="shared" si="3"/>
        <v>57.684999999999995</v>
      </c>
      <c r="R19" s="151">
        <f t="shared" si="4"/>
        <v>60.83632145117064</v>
      </c>
    </row>
    <row r="20" spans="1:18" x14ac:dyDescent="0.2">
      <c r="B20" s="2" t="s">
        <v>32</v>
      </c>
      <c r="C20" s="6" t="s">
        <v>37</v>
      </c>
      <c r="D20" s="38">
        <v>25215</v>
      </c>
      <c r="E20" s="38">
        <f t="shared" ca="1" si="0"/>
        <v>46122</v>
      </c>
      <c r="F20" s="6">
        <f t="shared" ca="1" si="1"/>
        <v>57</v>
      </c>
      <c r="G20" s="39" t="str">
        <f t="shared" ca="1" si="2"/>
        <v>Senior</v>
      </c>
      <c r="H20" s="37"/>
      <c r="I20" s="27"/>
      <c r="J20" s="26">
        <v>83.11</v>
      </c>
      <c r="K20" s="26">
        <v>70.430000000000007</v>
      </c>
      <c r="L20" s="26">
        <v>75.989999999999995</v>
      </c>
      <c r="M20" s="22">
        <v>0</v>
      </c>
      <c r="N20" s="26">
        <v>0</v>
      </c>
      <c r="O20" s="26">
        <v>0</v>
      </c>
      <c r="Q20" s="154">
        <f t="shared" si="3"/>
        <v>57.382500000000007</v>
      </c>
      <c r="R20" s="151">
        <f t="shared" si="4"/>
        <v>60.517295929128892</v>
      </c>
    </row>
    <row r="21" spans="1:18" x14ac:dyDescent="0.2">
      <c r="A21" s="3"/>
      <c r="B21" s="2" t="s">
        <v>69</v>
      </c>
      <c r="C21" s="6" t="s">
        <v>38</v>
      </c>
      <c r="D21" s="38">
        <v>27244</v>
      </c>
      <c r="E21" s="38">
        <f t="shared" ca="1" si="0"/>
        <v>46122</v>
      </c>
      <c r="F21" s="6">
        <f t="shared" ca="1" si="1"/>
        <v>51</v>
      </c>
      <c r="G21" s="39" t="str">
        <f t="shared" ca="1" si="2"/>
        <v>Senior</v>
      </c>
      <c r="H21" s="37"/>
      <c r="J21" s="26">
        <v>0</v>
      </c>
      <c r="K21" s="26">
        <v>68.45</v>
      </c>
      <c r="L21" s="26">
        <v>62.81</v>
      </c>
      <c r="M21" s="22">
        <v>0</v>
      </c>
      <c r="N21" s="26">
        <v>0</v>
      </c>
      <c r="O21" s="26">
        <v>73.95</v>
      </c>
      <c r="Q21" s="154">
        <f t="shared" si="3"/>
        <v>51.302499999999995</v>
      </c>
      <c r="R21" s="151">
        <f t="shared" si="4"/>
        <v>54.105146593545662</v>
      </c>
    </row>
    <row r="22" spans="1:18" x14ac:dyDescent="0.2">
      <c r="A22" s="3"/>
      <c r="B22" s="2" t="s">
        <v>39</v>
      </c>
      <c r="C22" s="6" t="s">
        <v>38</v>
      </c>
      <c r="D22" s="38">
        <v>32831</v>
      </c>
      <c r="E22" s="38">
        <f t="shared" ca="1" si="0"/>
        <v>46122</v>
      </c>
      <c r="F22" s="6">
        <f t="shared" ca="1" si="1"/>
        <v>36</v>
      </c>
      <c r="G22" s="39" t="str">
        <f t="shared" ca="1" si="2"/>
        <v>Open</v>
      </c>
      <c r="H22" s="37"/>
      <c r="J22" s="26">
        <v>0</v>
      </c>
      <c r="K22" s="26">
        <v>69.69</v>
      </c>
      <c r="L22" s="26">
        <v>60.99</v>
      </c>
      <c r="M22" s="22">
        <v>0</v>
      </c>
      <c r="N22" s="26">
        <v>68.38</v>
      </c>
      <c r="O22" s="26">
        <v>0</v>
      </c>
      <c r="Q22" s="154">
        <f t="shared" si="3"/>
        <v>49.765000000000001</v>
      </c>
      <c r="R22" s="151">
        <f t="shared" si="4"/>
        <v>52.483653237713568</v>
      </c>
    </row>
    <row r="23" spans="1:18" x14ac:dyDescent="0.2">
      <c r="A23" s="3"/>
      <c r="B23" s="2" t="s">
        <v>20</v>
      </c>
      <c r="C23" s="6" t="s">
        <v>38</v>
      </c>
      <c r="D23" s="38">
        <v>28485</v>
      </c>
      <c r="E23" s="38">
        <f t="shared" ca="1" si="0"/>
        <v>46122</v>
      </c>
      <c r="F23" s="6">
        <f t="shared" ca="1" si="1"/>
        <v>48</v>
      </c>
      <c r="G23" s="39" t="str">
        <f t="shared" ca="1" si="2"/>
        <v>Open</v>
      </c>
      <c r="H23" s="37"/>
      <c r="J23" s="26">
        <v>0</v>
      </c>
      <c r="K23" s="26">
        <v>76.319999999999993</v>
      </c>
      <c r="L23" s="26">
        <v>0</v>
      </c>
      <c r="M23" s="22">
        <v>0</v>
      </c>
      <c r="N23" s="26">
        <v>29.18</v>
      </c>
      <c r="O23" s="26">
        <v>71.180000000000007</v>
      </c>
      <c r="Q23" s="154">
        <f t="shared" si="3"/>
        <v>44.17</v>
      </c>
      <c r="R23" s="151">
        <f t="shared" si="4"/>
        <v>46.582999367222108</v>
      </c>
    </row>
    <row r="24" spans="1:18" x14ac:dyDescent="0.2">
      <c r="A24" s="3"/>
      <c r="B24" s="2" t="s">
        <v>25</v>
      </c>
      <c r="C24" s="6" t="s">
        <v>37</v>
      </c>
      <c r="D24" s="38">
        <v>24373</v>
      </c>
      <c r="E24" s="38">
        <f t="shared" ca="1" si="0"/>
        <v>46122</v>
      </c>
      <c r="F24" s="6">
        <f t="shared" ca="1" si="1"/>
        <v>59</v>
      </c>
      <c r="G24" s="39" t="str">
        <f t="shared" ca="1" si="2"/>
        <v>Senior</v>
      </c>
      <c r="H24" s="37"/>
      <c r="J24" s="26">
        <v>0</v>
      </c>
      <c r="K24" s="26">
        <v>82.94</v>
      </c>
      <c r="L24" s="26">
        <v>82.8</v>
      </c>
      <c r="M24" s="22">
        <v>0</v>
      </c>
      <c r="N24" s="26">
        <v>0</v>
      </c>
      <c r="O24" s="26">
        <v>0</v>
      </c>
      <c r="Q24" s="154">
        <f t="shared" si="3"/>
        <v>41.435000000000002</v>
      </c>
      <c r="R24" s="151">
        <f t="shared" si="4"/>
        <v>43.698586796034597</v>
      </c>
    </row>
    <row r="25" spans="1:18" x14ac:dyDescent="0.2">
      <c r="A25" s="3"/>
      <c r="B25" s="2" t="s">
        <v>56</v>
      </c>
      <c r="C25" s="6" t="s">
        <v>37</v>
      </c>
      <c r="D25" s="38">
        <v>39443</v>
      </c>
      <c r="E25" s="38">
        <f t="shared" ca="1" si="0"/>
        <v>46122</v>
      </c>
      <c r="F25" s="6">
        <f t="shared" ca="1" si="1"/>
        <v>18</v>
      </c>
      <c r="G25" s="39" t="str">
        <f ca="1">IF(F25&gt;59, "Super Senior", IF(F25&gt;=50, "Senior", IF(F25&gt;=21, " ", IF(F25&gt;=13, "Junior", "Super Junior"))))</f>
        <v>Junior</v>
      </c>
      <c r="H25" s="40"/>
      <c r="J25" s="26">
        <v>0</v>
      </c>
      <c r="K25" s="26">
        <v>0</v>
      </c>
      <c r="L25" s="26">
        <v>0</v>
      </c>
      <c r="M25" s="22">
        <v>0</v>
      </c>
      <c r="N25" s="26">
        <v>80.400000000000006</v>
      </c>
      <c r="O25" s="26">
        <v>72.290000000000006</v>
      </c>
      <c r="Q25" s="154">
        <f t="shared" si="3"/>
        <v>38.172499999999999</v>
      </c>
      <c r="R25" s="151">
        <f t="shared" si="4"/>
        <v>40.257856992195741</v>
      </c>
    </row>
    <row r="26" spans="1:18" x14ac:dyDescent="0.2">
      <c r="A26" s="3"/>
      <c r="B26" s="2" t="s">
        <v>231</v>
      </c>
      <c r="C26" s="6" t="s">
        <v>92</v>
      </c>
      <c r="D26" s="38" t="s">
        <v>232</v>
      </c>
      <c r="E26" s="38">
        <f t="shared" ca="1" si="0"/>
        <v>46122</v>
      </c>
      <c r="F26" s="6">
        <f t="shared" ca="1" si="1"/>
        <v>38</v>
      </c>
      <c r="G26" s="39" t="str">
        <f t="shared" ref="G26:G31" ca="1" si="5">IF(F26&gt;59, "Super Senior", IF(F26&gt;=50, "Senior", IF(F26&gt;=21, "Open", IF(F26&gt;=13, "Junior", "Super Junior"))))</f>
        <v>Open</v>
      </c>
      <c r="H26" s="40"/>
      <c r="J26" s="26">
        <v>0</v>
      </c>
      <c r="K26" s="26">
        <v>0</v>
      </c>
      <c r="L26" s="26">
        <v>0</v>
      </c>
      <c r="M26" s="22">
        <v>0</v>
      </c>
      <c r="N26" s="26">
        <v>67.959999999999994</v>
      </c>
      <c r="O26" s="26">
        <v>68.39</v>
      </c>
      <c r="Q26" s="154">
        <f t="shared" si="3"/>
        <v>34.087499999999999</v>
      </c>
      <c r="R26" s="151">
        <f t="shared" si="4"/>
        <v>35.94969415735077</v>
      </c>
    </row>
    <row r="27" spans="1:18" x14ac:dyDescent="0.2">
      <c r="A27" s="3"/>
      <c r="B27" s="2" t="s">
        <v>52</v>
      </c>
      <c r="C27" s="6" t="s">
        <v>92</v>
      </c>
      <c r="D27" s="38">
        <v>37337</v>
      </c>
      <c r="E27" s="38">
        <f t="shared" ca="1" si="0"/>
        <v>46122</v>
      </c>
      <c r="F27" s="6">
        <f t="shared" ca="1" si="1"/>
        <v>24</v>
      </c>
      <c r="G27" s="39" t="str">
        <f t="shared" ca="1" si="5"/>
        <v>Open</v>
      </c>
      <c r="H27" s="40" t="s">
        <v>31</v>
      </c>
      <c r="J27" s="26">
        <v>0</v>
      </c>
      <c r="K27" s="26">
        <v>0</v>
      </c>
      <c r="L27" s="26">
        <v>34.67</v>
      </c>
      <c r="M27" s="22">
        <v>49.4</v>
      </c>
      <c r="N27" s="26">
        <v>0</v>
      </c>
      <c r="O27" s="26">
        <v>46.11</v>
      </c>
      <c r="Q27" s="154">
        <f t="shared" si="3"/>
        <v>32.545000000000002</v>
      </c>
      <c r="R27" s="151">
        <f t="shared" si="4"/>
        <v>34.322927652394014</v>
      </c>
    </row>
    <row r="28" spans="1:18" x14ac:dyDescent="0.2">
      <c r="A28" s="3"/>
      <c r="B28" s="2" t="s">
        <v>24</v>
      </c>
      <c r="C28" s="6" t="s">
        <v>38</v>
      </c>
      <c r="D28" s="38">
        <v>29098</v>
      </c>
      <c r="E28" s="38">
        <f t="shared" ca="1" si="0"/>
        <v>46122</v>
      </c>
      <c r="F28" s="6">
        <f t="shared" ca="1" si="1"/>
        <v>46</v>
      </c>
      <c r="G28" s="39" t="str">
        <f t="shared" ca="1" si="5"/>
        <v>Open</v>
      </c>
      <c r="H28" s="37"/>
      <c r="J28" s="26">
        <v>0</v>
      </c>
      <c r="K28" s="26">
        <v>63.55</v>
      </c>
      <c r="L28" s="26">
        <v>60.81</v>
      </c>
      <c r="M28" s="22">
        <v>0</v>
      </c>
      <c r="N28" s="26">
        <v>0</v>
      </c>
      <c r="O28" s="26">
        <v>0</v>
      </c>
      <c r="Q28" s="154">
        <f t="shared" si="3"/>
        <v>31.09</v>
      </c>
      <c r="R28" s="151">
        <f t="shared" si="4"/>
        <v>32.788441257118755</v>
      </c>
    </row>
    <row r="29" spans="1:18" x14ac:dyDescent="0.2">
      <c r="A29" s="3"/>
      <c r="B29" s="2" t="s">
        <v>66</v>
      </c>
      <c r="C29" s="6" t="s">
        <v>38</v>
      </c>
      <c r="D29" s="38">
        <v>21860</v>
      </c>
      <c r="E29" s="38">
        <f t="shared" ca="1" si="0"/>
        <v>46122</v>
      </c>
      <c r="F29" s="6">
        <f t="shared" ca="1" si="1"/>
        <v>66</v>
      </c>
      <c r="G29" s="39" t="str">
        <f t="shared" ca="1" si="5"/>
        <v>Super Senior</v>
      </c>
      <c r="H29" s="37"/>
      <c r="J29" s="26">
        <v>0</v>
      </c>
      <c r="K29" s="26">
        <v>50.43</v>
      </c>
      <c r="L29" s="26">
        <v>38.79</v>
      </c>
      <c r="M29" s="22">
        <v>0</v>
      </c>
      <c r="N29" s="26">
        <v>0</v>
      </c>
      <c r="O29" s="26">
        <v>0</v>
      </c>
      <c r="Q29" s="154">
        <f t="shared" si="3"/>
        <v>22.305</v>
      </c>
      <c r="R29" s="151">
        <f t="shared" si="4"/>
        <v>23.523518245095971</v>
      </c>
    </row>
    <row r="30" spans="1:18" x14ac:dyDescent="0.2">
      <c r="A30" s="3"/>
      <c r="B30" s="2" t="s">
        <v>165</v>
      </c>
      <c r="C30" s="6" t="s">
        <v>92</v>
      </c>
      <c r="D30" s="38" t="s">
        <v>190</v>
      </c>
      <c r="E30" s="38">
        <f t="shared" ca="1" si="0"/>
        <v>46122</v>
      </c>
      <c r="F30" s="6">
        <f t="shared" ca="1" si="1"/>
        <v>44</v>
      </c>
      <c r="G30" s="39" t="str">
        <f t="shared" ca="1" si="5"/>
        <v>Open</v>
      </c>
      <c r="H30" s="37"/>
      <c r="J30" s="26">
        <v>0</v>
      </c>
      <c r="K30" s="26">
        <v>0</v>
      </c>
      <c r="L30" s="26">
        <v>51.13</v>
      </c>
      <c r="M30" s="22">
        <v>0</v>
      </c>
      <c r="N30" s="26">
        <v>0</v>
      </c>
      <c r="O30" s="26">
        <v>0</v>
      </c>
      <c r="Q30" s="154">
        <f t="shared" si="3"/>
        <v>12.782500000000001</v>
      </c>
      <c r="R30" s="151">
        <f t="shared" si="4"/>
        <v>13.48080573718625</v>
      </c>
    </row>
    <row r="31" spans="1:18" x14ac:dyDescent="0.2">
      <c r="A31" s="3"/>
      <c r="B31" s="2" t="s">
        <v>76</v>
      </c>
      <c r="C31" s="6" t="s">
        <v>92</v>
      </c>
      <c r="D31" s="38">
        <v>18711</v>
      </c>
      <c r="E31" s="38">
        <f t="shared" ca="1" si="0"/>
        <v>46122</v>
      </c>
      <c r="F31" s="6">
        <f t="shared" ca="1" si="1"/>
        <v>75</v>
      </c>
      <c r="G31" s="39" t="str">
        <f t="shared" ca="1" si="5"/>
        <v>Super Senior</v>
      </c>
      <c r="H31" s="37"/>
      <c r="J31" s="26">
        <v>0</v>
      </c>
      <c r="K31" s="26">
        <v>0</v>
      </c>
      <c r="L31" s="26">
        <v>49.86</v>
      </c>
      <c r="M31" s="22">
        <v>0</v>
      </c>
      <c r="N31" s="26">
        <v>0</v>
      </c>
      <c r="O31" s="26">
        <v>0</v>
      </c>
      <c r="Q31" s="154">
        <f t="shared" si="3"/>
        <v>12.465</v>
      </c>
      <c r="R31" s="151">
        <f t="shared" si="4"/>
        <v>13.145960767770513</v>
      </c>
    </row>
    <row r="32" spans="1:18" x14ac:dyDescent="0.2">
      <c r="A32" s="3"/>
      <c r="B32" s="2" t="s">
        <v>35</v>
      </c>
      <c r="C32" s="6" t="s">
        <v>92</v>
      </c>
      <c r="D32" s="38" t="s">
        <v>172</v>
      </c>
      <c r="E32" s="38">
        <f t="shared" ca="1" si="0"/>
        <v>46122</v>
      </c>
      <c r="F32" s="6">
        <f t="shared" ca="1" si="1"/>
        <v>59</v>
      </c>
      <c r="G32" s="39" t="str">
        <f ca="1">IF(F32&gt;59, "Super Senior", IF(F32&gt;=50, "Senior", IF(F32&gt;=21, " ", IF(F32&gt;=13, "Junior", "Super Junior"))))</f>
        <v>Senior</v>
      </c>
      <c r="H32" s="39"/>
      <c r="J32" s="26">
        <v>0</v>
      </c>
      <c r="K32" s="26">
        <v>0</v>
      </c>
      <c r="L32" s="26">
        <v>0</v>
      </c>
      <c r="M32" s="22">
        <v>0</v>
      </c>
      <c r="N32" s="26">
        <v>44.03</v>
      </c>
      <c r="O32" s="26">
        <v>0</v>
      </c>
      <c r="Q32" s="154">
        <f t="shared" si="3"/>
        <v>11.0075</v>
      </c>
      <c r="R32" s="151">
        <f t="shared" si="4"/>
        <v>11.608837797932926</v>
      </c>
    </row>
    <row r="33" spans="1:18" x14ac:dyDescent="0.2">
      <c r="A33" s="3"/>
      <c r="B33" s="2" t="s">
        <v>71</v>
      </c>
      <c r="C33" s="6" t="s">
        <v>37</v>
      </c>
      <c r="D33" s="38">
        <v>20005</v>
      </c>
      <c r="E33" s="38">
        <f t="shared" ca="1" si="0"/>
        <v>46122</v>
      </c>
      <c r="F33" s="6">
        <f t="shared" ca="1" si="1"/>
        <v>71</v>
      </c>
      <c r="G33" s="39" t="str">
        <f ca="1">IF(F33&gt;59, "Super Senior", IF(F33&gt;=50, "Senior", IF(F33&gt;=21, "Open", IF(F33&gt;=13, "Junior", "Super Junior"))))</f>
        <v>Super Senior</v>
      </c>
      <c r="H33" s="37"/>
      <c r="J33" s="26">
        <v>0</v>
      </c>
      <c r="K33" s="26">
        <v>0</v>
      </c>
      <c r="L33" s="26">
        <v>0</v>
      </c>
      <c r="M33" s="22">
        <v>0</v>
      </c>
      <c r="N33" s="26">
        <v>0</v>
      </c>
      <c r="O33" s="26">
        <v>43.55</v>
      </c>
      <c r="Q33" s="154">
        <f t="shared" si="3"/>
        <v>10.887499999999999</v>
      </c>
      <c r="R33" s="151">
        <f t="shared" si="4"/>
        <v>11.482282218941151</v>
      </c>
    </row>
    <row r="34" spans="1:18" ht="21" customHeight="1" x14ac:dyDescent="0.2">
      <c r="Q34"/>
      <c r="R34" s="129"/>
    </row>
    <row r="35" spans="1:18" ht="16" customHeight="1" x14ac:dyDescent="0.2">
      <c r="B35" s="23"/>
      <c r="D35" s="48" t="s">
        <v>83</v>
      </c>
      <c r="G35" s="4"/>
      <c r="H35" s="4"/>
      <c r="I35" s="4"/>
      <c r="J35" s="169" t="s">
        <v>84</v>
      </c>
      <c r="K35" s="169"/>
      <c r="L35" s="169"/>
      <c r="M35" s="169"/>
      <c r="N35" s="169"/>
      <c r="O35" s="169"/>
      <c r="Q35" s="47" cm="1">
        <f t="array" ref="Q35">AVERAGE(LARGE($Q$6:$Q$28,{1,2,3}))</f>
        <v>94.82</v>
      </c>
      <c r="R35" s="129"/>
    </row>
    <row r="36" spans="1:18" ht="28" customHeight="1" x14ac:dyDescent="0.2">
      <c r="H36" s="3"/>
      <c r="I36" s="3"/>
      <c r="L36" s="57"/>
      <c r="M36" s="57"/>
      <c r="N36" s="57"/>
      <c r="O36" s="57"/>
      <c r="Q36" s="126" t="s">
        <v>239</v>
      </c>
      <c r="R36" s="129"/>
    </row>
    <row r="37" spans="1:18" ht="43" customHeight="1" x14ac:dyDescent="0.2">
      <c r="B37" s="25"/>
      <c r="G37" s="4"/>
      <c r="H37" s="4"/>
      <c r="I37" s="4"/>
      <c r="Q37" s="163" t="s">
        <v>195</v>
      </c>
      <c r="R37" s="163"/>
    </row>
    <row r="38" spans="1:18" x14ac:dyDescent="0.2">
      <c r="B38" s="25"/>
      <c r="G38" s="4"/>
      <c r="H38" s="4"/>
      <c r="I38" s="4"/>
      <c r="Q38" s="49"/>
    </row>
    <row r="39" spans="1:18" x14ac:dyDescent="0.2">
      <c r="B39" s="25"/>
      <c r="G39" s="4"/>
      <c r="H39" s="4"/>
      <c r="I39" s="4"/>
      <c r="Q39" s="25"/>
    </row>
    <row r="40" spans="1:18" ht="54" customHeight="1" x14ac:dyDescent="0.2">
      <c r="B40" s="25"/>
      <c r="G40" s="4"/>
      <c r="H40" s="4"/>
      <c r="I40" s="4"/>
      <c r="Q40" s="25"/>
    </row>
    <row r="41" spans="1:18" ht="39" customHeight="1" x14ac:dyDescent="0.2">
      <c r="B41"/>
      <c r="C41"/>
      <c r="D41"/>
      <c r="E41"/>
      <c r="F41"/>
      <c r="G41"/>
      <c r="J41"/>
      <c r="K41"/>
      <c r="Q41" s="25"/>
    </row>
    <row r="42" spans="1:18" ht="50" customHeight="1" x14ac:dyDescent="0.2">
      <c r="B42" s="53"/>
      <c r="C42"/>
      <c r="D42"/>
      <c r="E42"/>
      <c r="F42"/>
      <c r="G42"/>
      <c r="J42"/>
      <c r="K42"/>
      <c r="Q42" s="25"/>
    </row>
    <row r="43" spans="1:18" x14ac:dyDescent="0.2">
      <c r="B43"/>
      <c r="C43"/>
      <c r="D43"/>
      <c r="E43"/>
      <c r="F43"/>
      <c r="G43"/>
      <c r="J43"/>
      <c r="K43"/>
      <c r="Q43" s="25"/>
    </row>
    <row r="44" spans="1:18" x14ac:dyDescent="0.2">
      <c r="B44" s="1"/>
      <c r="C44" s="1"/>
      <c r="D44" s="1"/>
      <c r="E44" s="1"/>
      <c r="F44" s="1"/>
      <c r="G44" s="1"/>
      <c r="H44" s="1"/>
      <c r="I44" s="1"/>
      <c r="J44" s="1"/>
      <c r="K44" s="1"/>
      <c r="Q44" s="25"/>
    </row>
    <row r="45" spans="1:18" x14ac:dyDescent="0.2">
      <c r="B45" s="1"/>
      <c r="C45" s="1"/>
      <c r="D45" s="1"/>
      <c r="E45" s="1"/>
      <c r="F45" s="1"/>
      <c r="G45" s="1"/>
      <c r="H45" s="1"/>
      <c r="I45" s="1"/>
      <c r="J45" s="1"/>
      <c r="K45" s="1"/>
      <c r="Q45" s="25"/>
    </row>
    <row r="46" spans="1:18" x14ac:dyDescent="0.2">
      <c r="D46"/>
      <c r="E46"/>
      <c r="F46"/>
      <c r="G46"/>
      <c r="J46"/>
      <c r="K46"/>
      <c r="Q46" s="25"/>
    </row>
    <row r="47" spans="1:18" x14ac:dyDescent="0.2">
      <c r="D47"/>
      <c r="E47"/>
      <c r="F47"/>
      <c r="G47"/>
      <c r="J47"/>
      <c r="K47"/>
      <c r="L47"/>
      <c r="M47"/>
      <c r="N47"/>
      <c r="O47"/>
      <c r="Q47" s="25"/>
    </row>
    <row r="48" spans="1:18" x14ac:dyDescent="0.2">
      <c r="D48"/>
      <c r="E48"/>
      <c r="F48"/>
      <c r="G48"/>
      <c r="J48"/>
      <c r="K48"/>
      <c r="L48"/>
      <c r="M48"/>
      <c r="N48"/>
      <c r="O48"/>
      <c r="Q48" s="25"/>
    </row>
    <row r="49" spans="2:17" x14ac:dyDescent="0.2">
      <c r="D49"/>
      <c r="E49"/>
      <c r="F49"/>
      <c r="G49"/>
      <c r="J49"/>
      <c r="K49"/>
      <c r="L49"/>
      <c r="M49"/>
      <c r="N49"/>
      <c r="O49"/>
      <c r="Q49" s="25"/>
    </row>
    <row r="50" spans="2:17" x14ac:dyDescent="0.2">
      <c r="D50"/>
      <c r="E50"/>
      <c r="F50"/>
      <c r="G50"/>
      <c r="J50"/>
      <c r="K50"/>
      <c r="L50"/>
      <c r="M50"/>
      <c r="N50"/>
      <c r="O50"/>
      <c r="Q50" s="25"/>
    </row>
    <row r="51" spans="2:17" x14ac:dyDescent="0.2">
      <c r="D51"/>
      <c r="E51"/>
      <c r="F51"/>
      <c r="G51"/>
      <c r="J51"/>
      <c r="K51"/>
      <c r="L51"/>
      <c r="M51"/>
      <c r="N51"/>
      <c r="O51"/>
      <c r="Q51" s="25"/>
    </row>
    <row r="52" spans="2:17" x14ac:dyDescent="0.2">
      <c r="D52"/>
      <c r="E52"/>
      <c r="F52"/>
      <c r="G52"/>
      <c r="J52"/>
      <c r="K52"/>
      <c r="L52"/>
      <c r="M52"/>
      <c r="N52"/>
      <c r="O52"/>
      <c r="Q52"/>
    </row>
    <row r="53" spans="2:17" x14ac:dyDescent="0.2">
      <c r="D53"/>
      <c r="E53"/>
      <c r="F53"/>
      <c r="G53"/>
      <c r="J53"/>
      <c r="K53"/>
      <c r="L53"/>
      <c r="M53"/>
      <c r="N53"/>
      <c r="O53"/>
      <c r="Q53"/>
    </row>
    <row r="54" spans="2:17" x14ac:dyDescent="0.2">
      <c r="D54"/>
      <c r="E54"/>
      <c r="F54"/>
      <c r="G54"/>
      <c r="J54"/>
      <c r="K54"/>
      <c r="L54"/>
      <c r="M54"/>
      <c r="N54"/>
      <c r="O54"/>
      <c r="Q54"/>
    </row>
    <row r="55" spans="2:17" x14ac:dyDescent="0.2">
      <c r="D55"/>
      <c r="E55"/>
      <c r="F55"/>
      <c r="G55"/>
      <c r="J55"/>
      <c r="K55"/>
      <c r="L55"/>
      <c r="M55"/>
      <c r="N55"/>
      <c r="O55"/>
      <c r="Q55"/>
    </row>
    <row r="56" spans="2:17" x14ac:dyDescent="0.2">
      <c r="B56" s="1"/>
      <c r="C56"/>
      <c r="D56"/>
      <c r="E56"/>
      <c r="F56"/>
      <c r="G56"/>
      <c r="J56"/>
      <c r="K56"/>
      <c r="L56"/>
      <c r="M56"/>
      <c r="N56"/>
      <c r="O56"/>
      <c r="Q56"/>
    </row>
    <row r="57" spans="2:17" x14ac:dyDescent="0.2">
      <c r="B57" s="1"/>
      <c r="C57"/>
      <c r="D57"/>
      <c r="E57"/>
      <c r="F57"/>
      <c r="G57"/>
      <c r="J57"/>
      <c r="K57"/>
      <c r="L57"/>
      <c r="M57"/>
      <c r="N57"/>
      <c r="O57"/>
      <c r="Q57"/>
    </row>
    <row r="58" spans="2:17" x14ac:dyDescent="0.2">
      <c r="B58"/>
      <c r="C58"/>
      <c r="D58"/>
      <c r="E58"/>
      <c r="F58"/>
      <c r="G58"/>
      <c r="J58"/>
      <c r="K58"/>
      <c r="L58"/>
      <c r="M58"/>
      <c r="N58"/>
      <c r="O58"/>
      <c r="Q58"/>
    </row>
    <row r="59" spans="2:17" x14ac:dyDescent="0.2">
      <c r="B59"/>
      <c r="C59"/>
      <c r="D59"/>
      <c r="E59"/>
      <c r="F59"/>
      <c r="G59"/>
      <c r="J59"/>
      <c r="K59"/>
      <c r="L59"/>
      <c r="M59"/>
      <c r="N59"/>
      <c r="O59"/>
      <c r="Q59"/>
    </row>
    <row r="60" spans="2:17" x14ac:dyDescent="0.2">
      <c r="B60"/>
      <c r="C60"/>
      <c r="D60"/>
      <c r="E60"/>
      <c r="F60"/>
      <c r="G60"/>
      <c r="J60"/>
      <c r="K60"/>
      <c r="L60"/>
      <c r="M60"/>
      <c r="N60"/>
      <c r="O60"/>
      <c r="Q60"/>
    </row>
    <row r="61" spans="2:17" x14ac:dyDescent="0.2">
      <c r="B61"/>
      <c r="C61"/>
      <c r="D61"/>
      <c r="E61"/>
      <c r="F61"/>
      <c r="G61"/>
      <c r="J61"/>
      <c r="K61"/>
      <c r="L61"/>
      <c r="M61"/>
      <c r="N61"/>
      <c r="O61"/>
      <c r="Q61"/>
    </row>
    <row r="62" spans="2:17" x14ac:dyDescent="0.2">
      <c r="B62"/>
      <c r="C62"/>
      <c r="D62"/>
      <c r="E62"/>
      <c r="F62"/>
      <c r="G62"/>
      <c r="J62"/>
      <c r="K62"/>
      <c r="L62"/>
      <c r="M62"/>
      <c r="N62"/>
      <c r="O62"/>
      <c r="Q62"/>
    </row>
    <row r="63" spans="2:17" x14ac:dyDescent="0.2">
      <c r="B63"/>
      <c r="C63"/>
      <c r="D63"/>
      <c r="E63"/>
      <c r="F63"/>
      <c r="G63"/>
      <c r="J63"/>
      <c r="K63"/>
      <c r="L63"/>
      <c r="M63"/>
      <c r="N63"/>
      <c r="O63"/>
      <c r="Q63"/>
    </row>
    <row r="64" spans="2:17" x14ac:dyDescent="0.2">
      <c r="B64"/>
      <c r="C64"/>
      <c r="D64"/>
      <c r="E64"/>
      <c r="F64"/>
      <c r="G64"/>
      <c r="J64"/>
      <c r="K64"/>
      <c r="L64"/>
      <c r="M64"/>
      <c r="N64"/>
      <c r="O64"/>
      <c r="Q64"/>
    </row>
    <row r="65" spans="2:17" x14ac:dyDescent="0.2">
      <c r="B65"/>
      <c r="C65"/>
      <c r="D65"/>
      <c r="E65"/>
      <c r="F65"/>
      <c r="G65"/>
      <c r="J65"/>
      <c r="K65"/>
      <c r="L65"/>
      <c r="M65"/>
      <c r="N65"/>
      <c r="O65"/>
      <c r="Q65"/>
    </row>
    <row r="66" spans="2:17" x14ac:dyDescent="0.2">
      <c r="B66"/>
      <c r="C66"/>
      <c r="D66"/>
      <c r="E66"/>
      <c r="F66"/>
      <c r="G66"/>
      <c r="J66"/>
      <c r="K66"/>
      <c r="L66"/>
      <c r="M66"/>
      <c r="N66"/>
      <c r="O66"/>
      <c r="Q66"/>
    </row>
    <row r="67" spans="2:17" x14ac:dyDescent="0.2">
      <c r="B67"/>
      <c r="C67"/>
      <c r="D67"/>
      <c r="E67"/>
      <c r="F67"/>
      <c r="G67"/>
      <c r="J67"/>
      <c r="K67"/>
      <c r="L67"/>
      <c r="M67"/>
      <c r="N67"/>
      <c r="O67"/>
    </row>
    <row r="68" spans="2:17" ht="16" x14ac:dyDescent="0.2">
      <c r="B68" s="51"/>
      <c r="C68"/>
      <c r="D68"/>
      <c r="E68"/>
      <c r="F68"/>
      <c r="G68"/>
      <c r="J68"/>
      <c r="K68"/>
      <c r="L68"/>
      <c r="M68"/>
      <c r="N68"/>
      <c r="O68"/>
    </row>
    <row r="69" spans="2:17" x14ac:dyDescent="0.2">
      <c r="B69" s="52"/>
      <c r="C69"/>
      <c r="D69"/>
      <c r="E69"/>
      <c r="F69"/>
      <c r="G69"/>
      <c r="J69"/>
      <c r="K69"/>
      <c r="L69"/>
      <c r="M69"/>
      <c r="N69"/>
      <c r="O69"/>
    </row>
    <row r="70" spans="2:17" x14ac:dyDescent="0.2">
      <c r="B70" s="25"/>
      <c r="C70"/>
      <c r="D70"/>
      <c r="E70"/>
      <c r="F70"/>
      <c r="G70"/>
      <c r="J70"/>
      <c r="K70"/>
      <c r="L70"/>
      <c r="M70"/>
      <c r="N70"/>
      <c r="O70"/>
    </row>
    <row r="71" spans="2:17" ht="16" x14ac:dyDescent="0.2">
      <c r="B71" s="51"/>
      <c r="C71"/>
      <c r="D71"/>
      <c r="E71"/>
      <c r="F71"/>
      <c r="G71"/>
      <c r="J71"/>
      <c r="K71"/>
      <c r="L71"/>
      <c r="M71"/>
      <c r="N71"/>
      <c r="O71"/>
    </row>
    <row r="72" spans="2:17" x14ac:dyDescent="0.2">
      <c r="B72" s="25"/>
      <c r="C72"/>
      <c r="D72"/>
      <c r="E72"/>
      <c r="F72"/>
      <c r="G72"/>
      <c r="J72"/>
      <c r="K72"/>
      <c r="L72"/>
      <c r="M72"/>
      <c r="N72"/>
      <c r="O72"/>
    </row>
    <row r="73" spans="2:17" x14ac:dyDescent="0.2">
      <c r="B73" s="25"/>
      <c r="C73"/>
      <c r="D73"/>
      <c r="E73"/>
      <c r="F73"/>
      <c r="G73"/>
      <c r="J73"/>
      <c r="K73"/>
      <c r="L73"/>
      <c r="M73"/>
      <c r="N73"/>
      <c r="O73"/>
    </row>
    <row r="74" spans="2:17" x14ac:dyDescent="0.2">
      <c r="B74" s="25"/>
      <c r="C74"/>
      <c r="D74"/>
      <c r="E74"/>
      <c r="F74"/>
      <c r="G74"/>
      <c r="J74"/>
      <c r="K74"/>
      <c r="L74"/>
      <c r="M74"/>
      <c r="N74"/>
      <c r="O74"/>
    </row>
    <row r="75" spans="2:17" x14ac:dyDescent="0.2">
      <c r="B75" s="25"/>
      <c r="C75"/>
      <c r="D75"/>
      <c r="E75"/>
      <c r="F75"/>
      <c r="G75"/>
      <c r="J75"/>
      <c r="K75"/>
      <c r="L75"/>
      <c r="M75"/>
      <c r="N75"/>
      <c r="O75"/>
    </row>
    <row r="76" spans="2:17" ht="16" x14ac:dyDescent="0.2">
      <c r="B76" s="51"/>
      <c r="C76"/>
      <c r="D76"/>
      <c r="E76"/>
      <c r="F76"/>
      <c r="G76"/>
      <c r="J76"/>
      <c r="K76"/>
      <c r="L76"/>
      <c r="M76"/>
      <c r="N76"/>
      <c r="O76"/>
    </row>
  </sheetData>
  <autoFilter ref="B5:R33" xr:uid="{C88FB551-4ED1-9C40-9641-0FEF107413CC}">
    <sortState xmlns:xlrd2="http://schemas.microsoft.com/office/spreadsheetml/2017/richdata2" ref="B6:R33">
      <sortCondition descending="1" ref="R5:R33"/>
    </sortState>
  </autoFilter>
  <mergeCells count="7">
    <mergeCell ref="Q37:R37"/>
    <mergeCell ref="G4:H4"/>
    <mergeCell ref="J35:O35"/>
    <mergeCell ref="J2:O2"/>
    <mergeCell ref="Q2:R2"/>
    <mergeCell ref="Q3:Q4"/>
    <mergeCell ref="R3:R4"/>
  </mergeCells>
  <conditionalFormatting sqref="C6:C33">
    <cfRule type="cellIs" dxfId="123" priority="10" stopIfTrue="1" operator="equal">
      <formula>"A"</formula>
    </cfRule>
    <cfRule type="cellIs" dxfId="122" priority="9" operator="equal">
      <formula>"B"</formula>
    </cfRule>
  </conditionalFormatting>
  <conditionalFormatting sqref="F6:F33">
    <cfRule type="cellIs" dxfId="121" priority="12" stopIfTrue="1" operator="greaterThan">
      <formula>59</formula>
    </cfRule>
    <cfRule type="cellIs" dxfId="120" priority="11" operator="lessThan">
      <formula>14</formula>
    </cfRule>
    <cfRule type="cellIs" dxfId="119" priority="14" operator="between">
      <formula>14</formula>
      <formula>21</formula>
    </cfRule>
    <cfRule type="cellIs" dxfId="118" priority="13" stopIfTrue="1" operator="between">
      <formula>50</formula>
      <formula>59</formula>
    </cfRule>
  </conditionalFormatting>
  <conditionalFormatting sqref="G6:G33">
    <cfRule type="cellIs" dxfId="117" priority="21" operator="equal">
      <formula>"Junior"</formula>
    </cfRule>
    <cfRule type="cellIs" dxfId="116" priority="18" operator="equal">
      <formula>"Super Junior"</formula>
    </cfRule>
    <cfRule type="cellIs" dxfId="115" priority="20" operator="equal">
      <formula>"Senior"</formula>
    </cfRule>
    <cfRule type="cellIs" dxfId="114" priority="19" stopIfTrue="1" operator="equal">
      <formula>"Super Senior"</formula>
    </cfRule>
  </conditionalFormatting>
  <conditionalFormatting sqref="H15:H17">
    <cfRule type="cellIs" dxfId="113" priority="35" operator="equal">
      <formula>"Lady"</formula>
    </cfRule>
  </conditionalFormatting>
  <conditionalFormatting sqref="H26">
    <cfRule type="cellIs" dxfId="112" priority="63" operator="equal">
      <formula>"Lady"</formula>
    </cfRule>
  </conditionalFormatting>
  <conditionalFormatting sqref="H30">
    <cfRule type="cellIs" dxfId="111" priority="38" operator="equal">
      <formula>"Lady"</formula>
    </cfRule>
  </conditionalFormatting>
  <conditionalFormatting sqref="H32:H33">
    <cfRule type="cellIs" dxfId="110" priority="33" operator="equal">
      <formula>"Lady"</formula>
    </cfRule>
  </conditionalFormatting>
  <conditionalFormatting sqref="H31:L31 N31">
    <cfRule type="cellIs" dxfId="109" priority="22" operator="equal">
      <formula>"Lady"</formula>
    </cfRule>
  </conditionalFormatting>
  <conditionalFormatting sqref="J6:L30 N6:N30 J32:L33 N32:N33 N6:O6">
    <cfRule type="cellIs" dxfId="108" priority="49" operator="equal">
      <formula>0</formula>
    </cfRule>
  </conditionalFormatting>
  <conditionalFormatting sqref="L7:L15 K14:L20 J7:L8 K7:L12 N7:N20 J11:L11 J18:L18 J22:L23 K22:L33 N22:N33 J31:L31">
    <cfRule type="cellIs" dxfId="107" priority="15" stopIfTrue="1" operator="equal">
      <formula>0</formula>
    </cfRule>
  </conditionalFormatting>
  <conditionalFormatting sqref="L14:L17">
    <cfRule type="cellIs" dxfId="106" priority="2" operator="equal">
      <formula>0</formula>
    </cfRule>
  </conditionalFormatting>
  <conditionalFormatting sqref="M6:M33">
    <cfRule type="cellIs" dxfId="105" priority="1" stopIfTrue="1" operator="equal">
      <formula>0</formula>
    </cfRule>
  </conditionalFormatting>
  <conditionalFormatting sqref="O7:O33">
    <cfRule type="cellIs" dxfId="104" priority="104" operator="equal">
      <formula>0</formula>
    </cfRule>
  </conditionalFormatting>
  <conditionalFormatting sqref="Q35">
    <cfRule type="cellIs" dxfId="103" priority="6" operator="lessThan">
      <formula>74.99</formula>
    </cfRule>
    <cfRule type="cellIs" dxfId="102" priority="5" stopIfTrue="1" operator="equal">
      <formula>0</formula>
    </cfRule>
  </conditionalFormatting>
  <conditionalFormatting sqref="R6:R33">
    <cfRule type="cellIs" dxfId="101" priority="4" stopIfTrue="1" operator="lessThan">
      <formula>75</formula>
    </cfRule>
    <cfRule type="cellIs" dxfId="100" priority="3" operator="equal">
      <formula>0</formula>
    </cfRule>
  </conditionalFormatting>
  <hyperlinks>
    <hyperlink ref="C1" r:id="rId1" xr:uid="{622842A0-5842-B94C-B394-9FB208E3089A}"/>
  </hyperlinks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BEC53-5A76-2741-BEA0-89F242D49DF0}">
  <sheetPr codeName="Sheet4">
    <tabColor theme="9"/>
  </sheetPr>
  <dimension ref="A1:R70"/>
  <sheetViews>
    <sheetView zoomScale="120" zoomScaleNormal="120" workbookViewId="0">
      <pane xSplit="8" ySplit="5" topLeftCell="I6" activePane="bottomRight" state="frozen"/>
      <selection pane="topRight" activeCell="I1" sqref="I1"/>
      <selection pane="bottomLeft" activeCell="A6" sqref="A6"/>
      <selection pane="bottomRight" activeCell="K16" sqref="K16"/>
    </sheetView>
  </sheetViews>
  <sheetFormatPr baseColWidth="10" defaultColWidth="11.5" defaultRowHeight="15" x14ac:dyDescent="0.2"/>
  <cols>
    <col min="1" max="1" width="3.33203125" customWidth="1"/>
    <col min="2" max="2" width="19.83203125" style="3" customWidth="1"/>
    <col min="3" max="3" width="7" style="3" customWidth="1"/>
    <col min="4" max="4" width="11.33203125" style="3" hidden="1" customWidth="1"/>
    <col min="5" max="5" width="13.1640625" style="3" hidden="1" customWidth="1"/>
    <col min="6" max="6" width="6.5" style="3" hidden="1" customWidth="1"/>
    <col min="7" max="7" width="12.1640625" style="3" bestFit="1" customWidth="1"/>
    <col min="8" max="8" width="6.1640625" style="3" customWidth="1"/>
    <col min="9" max="9" width="4.1640625" customWidth="1"/>
    <col min="10" max="10" width="13.6640625" style="4" customWidth="1"/>
    <col min="11" max="11" width="14.1640625" style="4" customWidth="1"/>
    <col min="12" max="15" width="13.5" style="4" customWidth="1"/>
    <col min="16" max="16" width="5.6640625" customWidth="1"/>
    <col min="17" max="17" width="14" style="3" customWidth="1"/>
    <col min="18" max="18" width="13.1640625" style="3" customWidth="1"/>
  </cols>
  <sheetData>
    <row r="1" spans="1:18" ht="15" customHeight="1" x14ac:dyDescent="0.2">
      <c r="C1" s="15" t="s">
        <v>51</v>
      </c>
      <c r="D1" s="15"/>
      <c r="E1" s="15"/>
      <c r="F1" s="15"/>
      <c r="G1" s="15"/>
    </row>
    <row r="2" spans="1:18" ht="32" customHeight="1" x14ac:dyDescent="0.2">
      <c r="B2" s="5" t="s">
        <v>2</v>
      </c>
      <c r="C2" s="7"/>
      <c r="D2" s="7"/>
      <c r="E2" s="7"/>
      <c r="F2" s="7"/>
      <c r="G2" s="7"/>
      <c r="H2" s="5"/>
      <c r="J2" s="166" t="s">
        <v>82</v>
      </c>
      <c r="K2" s="167"/>
      <c r="L2" s="167"/>
      <c r="M2" s="167"/>
      <c r="N2" s="167"/>
      <c r="O2" s="168"/>
      <c r="Q2" s="166" t="s">
        <v>240</v>
      </c>
      <c r="R2" s="168"/>
    </row>
    <row r="3" spans="1:18" ht="15" customHeight="1" x14ac:dyDescent="0.2">
      <c r="J3" s="6">
        <v>2025</v>
      </c>
      <c r="K3" s="6">
        <v>2025</v>
      </c>
      <c r="L3" s="6">
        <v>2025</v>
      </c>
      <c r="M3" s="6">
        <v>2025</v>
      </c>
      <c r="N3" s="146" t="s">
        <v>192</v>
      </c>
      <c r="O3" s="146" t="s">
        <v>235</v>
      </c>
      <c r="Q3" s="170" t="s">
        <v>257</v>
      </c>
      <c r="R3" s="172" t="s">
        <v>258</v>
      </c>
    </row>
    <row r="4" spans="1:18" s="13" customFormat="1" ht="54" customHeight="1" x14ac:dyDescent="0.2">
      <c r="B4" s="20" t="s">
        <v>0</v>
      </c>
      <c r="C4" s="44" t="s">
        <v>96</v>
      </c>
      <c r="D4" s="21" t="s">
        <v>78</v>
      </c>
      <c r="E4" s="21" t="s">
        <v>81</v>
      </c>
      <c r="F4" s="21" t="s">
        <v>79</v>
      </c>
      <c r="G4" s="176" t="s">
        <v>80</v>
      </c>
      <c r="H4" s="177"/>
      <c r="J4" s="111" t="s">
        <v>85</v>
      </c>
      <c r="K4" s="111" t="s">
        <v>64</v>
      </c>
      <c r="L4" s="111" t="s">
        <v>91</v>
      </c>
      <c r="M4" s="111" t="s">
        <v>146</v>
      </c>
      <c r="N4" s="130" t="s">
        <v>64</v>
      </c>
      <c r="O4" s="130" t="s">
        <v>72</v>
      </c>
      <c r="Q4" s="171"/>
      <c r="R4" s="173"/>
    </row>
    <row r="5" spans="1:18" s="1" customFormat="1" ht="17" customHeight="1" x14ac:dyDescent="0.2">
      <c r="B5" s="8"/>
      <c r="C5" s="9"/>
      <c r="D5" s="9"/>
      <c r="E5" s="9"/>
      <c r="F5" s="9"/>
      <c r="G5" s="9"/>
      <c r="H5" s="8"/>
      <c r="J5" s="10">
        <v>45865</v>
      </c>
      <c r="K5" s="10">
        <v>45893</v>
      </c>
      <c r="L5" s="10">
        <v>45907</v>
      </c>
      <c r="M5" s="10">
        <v>45984</v>
      </c>
      <c r="N5" s="137">
        <v>46047</v>
      </c>
      <c r="O5" s="137">
        <v>46068</v>
      </c>
      <c r="Q5" s="46"/>
      <c r="R5" s="127"/>
    </row>
    <row r="6" spans="1:18" x14ac:dyDescent="0.2">
      <c r="A6" s="3"/>
      <c r="B6" s="2" t="s">
        <v>42</v>
      </c>
      <c r="C6" s="6" t="s">
        <v>37</v>
      </c>
      <c r="D6" s="38">
        <v>34483</v>
      </c>
      <c r="E6" s="38">
        <f t="shared" ref="E6:E29" ca="1" si="0">TODAY()</f>
        <v>46122</v>
      </c>
      <c r="F6" s="6">
        <f t="shared" ref="F6:F29" ca="1" si="1">DATEDIF(D6,E6,"y")</f>
        <v>31</v>
      </c>
      <c r="G6" s="39" t="str">
        <f t="shared" ref="G6:G28" ca="1" si="2">IF(F6&gt;59, "Super Senior", IF(F6&gt;=50, "Senior", IF(F6&gt;=21, "Open", IF(F6&gt;=13, "Junior", "Super Junior"))))</f>
        <v>Open</v>
      </c>
      <c r="H6" s="37"/>
      <c r="J6" s="26">
        <v>100</v>
      </c>
      <c r="K6" s="26">
        <v>100</v>
      </c>
      <c r="L6" s="26">
        <v>58.65</v>
      </c>
      <c r="M6" s="22">
        <v>87.41</v>
      </c>
      <c r="N6" s="26">
        <v>80.459999999999994</v>
      </c>
      <c r="O6" s="26">
        <v>90.63</v>
      </c>
      <c r="Q6" s="154">
        <f t="shared" ref="Q6:Q29" si="3">(SUM(J6:O6)-SMALL(J6:O6,1)-SMALL(J6:O6,2))/4</f>
        <v>94.509999999999977</v>
      </c>
      <c r="R6" s="128">
        <f t="shared" ref="R6:R29" si="4">Q6/$Q$31*100</f>
        <v>113.02320019134177</v>
      </c>
    </row>
    <row r="7" spans="1:18" x14ac:dyDescent="0.2">
      <c r="A7" s="3"/>
      <c r="B7" s="2" t="s">
        <v>54</v>
      </c>
      <c r="C7" s="6" t="s">
        <v>37</v>
      </c>
      <c r="D7" s="38">
        <v>26221</v>
      </c>
      <c r="E7" s="38">
        <f t="shared" ca="1" si="0"/>
        <v>46122</v>
      </c>
      <c r="F7" s="6">
        <f t="shared" ca="1" si="1"/>
        <v>54</v>
      </c>
      <c r="G7" s="39" t="str">
        <f t="shared" ca="1" si="2"/>
        <v>Senior</v>
      </c>
      <c r="H7" s="37"/>
      <c r="J7" s="26">
        <v>78.319999999999993</v>
      </c>
      <c r="K7" s="26">
        <v>77.599999999999994</v>
      </c>
      <c r="L7" s="26">
        <v>60.15</v>
      </c>
      <c r="M7" s="22">
        <v>0</v>
      </c>
      <c r="N7" s="26">
        <v>0</v>
      </c>
      <c r="O7" s="26">
        <v>100</v>
      </c>
      <c r="Q7" s="154">
        <f t="shared" si="3"/>
        <v>79.017499999999998</v>
      </c>
      <c r="R7" s="128">
        <f t="shared" si="4"/>
        <v>94.495933987084442</v>
      </c>
    </row>
    <row r="8" spans="1:18" x14ac:dyDescent="0.2">
      <c r="A8" s="3"/>
      <c r="B8" s="2" t="s">
        <v>21</v>
      </c>
      <c r="C8" s="6" t="s">
        <v>37</v>
      </c>
      <c r="D8" s="38">
        <v>25131</v>
      </c>
      <c r="E8" s="38">
        <f t="shared" ca="1" si="0"/>
        <v>46122</v>
      </c>
      <c r="F8" s="6">
        <f t="shared" ca="1" si="1"/>
        <v>57</v>
      </c>
      <c r="G8" s="39" t="str">
        <f t="shared" ca="1" si="2"/>
        <v>Senior</v>
      </c>
      <c r="H8" s="37"/>
      <c r="J8" s="26">
        <v>0</v>
      </c>
      <c r="K8" s="26">
        <v>81.87</v>
      </c>
      <c r="L8" s="26">
        <v>59.88</v>
      </c>
      <c r="M8" s="22">
        <v>0</v>
      </c>
      <c r="N8" s="26">
        <v>75.59</v>
      </c>
      <c r="O8" s="26">
        <v>88.69</v>
      </c>
      <c r="Q8" s="154">
        <f t="shared" si="3"/>
        <v>76.507499999999993</v>
      </c>
      <c r="R8" s="128">
        <f t="shared" si="4"/>
        <v>91.494259746472139</v>
      </c>
    </row>
    <row r="9" spans="1:18" ht="15" customHeight="1" x14ac:dyDescent="0.2">
      <c r="A9" s="3"/>
      <c r="B9" s="2" t="s">
        <v>30</v>
      </c>
      <c r="C9" s="6" t="s">
        <v>37</v>
      </c>
      <c r="D9" s="38">
        <v>25093</v>
      </c>
      <c r="E9" s="38">
        <f t="shared" ca="1" si="0"/>
        <v>46122</v>
      </c>
      <c r="F9" s="6">
        <f t="shared" ca="1" si="1"/>
        <v>57</v>
      </c>
      <c r="G9" s="39" t="str">
        <f t="shared" ca="1" si="2"/>
        <v>Senior</v>
      </c>
      <c r="H9" s="37"/>
      <c r="J9" s="26">
        <v>0</v>
      </c>
      <c r="K9" s="26">
        <v>82.73</v>
      </c>
      <c r="L9" s="26">
        <v>57.49</v>
      </c>
      <c r="M9" s="22">
        <v>81.81</v>
      </c>
      <c r="N9" s="26">
        <v>0</v>
      </c>
      <c r="O9" s="26">
        <v>87.3</v>
      </c>
      <c r="Q9" s="154">
        <f t="shared" si="3"/>
        <v>77.332499999999996</v>
      </c>
      <c r="R9" s="128">
        <f t="shared" si="4"/>
        <v>92.480865821573786</v>
      </c>
    </row>
    <row r="10" spans="1:18" x14ac:dyDescent="0.2">
      <c r="A10" s="3"/>
      <c r="B10" s="2" t="s">
        <v>152</v>
      </c>
      <c r="C10" s="6" t="s">
        <v>92</v>
      </c>
      <c r="D10" s="38" t="s">
        <v>185</v>
      </c>
      <c r="E10" s="38">
        <f t="shared" ca="1" si="0"/>
        <v>46122</v>
      </c>
      <c r="F10" s="6">
        <f t="shared" ca="1" si="1"/>
        <v>22</v>
      </c>
      <c r="G10" s="39" t="str">
        <f t="shared" ca="1" si="2"/>
        <v>Open</v>
      </c>
      <c r="H10" s="37"/>
      <c r="J10" s="26">
        <v>0</v>
      </c>
      <c r="K10" s="26">
        <v>62.68</v>
      </c>
      <c r="L10" s="26">
        <v>42.8</v>
      </c>
      <c r="M10" s="22">
        <v>0</v>
      </c>
      <c r="N10" s="26">
        <v>56.21</v>
      </c>
      <c r="O10" s="26">
        <v>83.82</v>
      </c>
      <c r="Q10" s="154">
        <f t="shared" si="3"/>
        <v>61.377499999999998</v>
      </c>
      <c r="R10" s="128">
        <f t="shared" si="4"/>
        <v>73.400502272183701</v>
      </c>
    </row>
    <row r="11" spans="1:18" x14ac:dyDescent="0.2">
      <c r="A11" s="3"/>
      <c r="B11" s="2" t="s">
        <v>22</v>
      </c>
      <c r="C11" s="6" t="s">
        <v>37</v>
      </c>
      <c r="D11" s="38">
        <v>24417</v>
      </c>
      <c r="E11" s="38">
        <f t="shared" ca="1" si="0"/>
        <v>46122</v>
      </c>
      <c r="F11" s="6">
        <f t="shared" ca="1" si="1"/>
        <v>59</v>
      </c>
      <c r="G11" s="39" t="str">
        <f t="shared" ca="1" si="2"/>
        <v>Senior</v>
      </c>
      <c r="H11" s="37"/>
      <c r="J11" s="26">
        <v>0</v>
      </c>
      <c r="K11" s="26">
        <v>88.1</v>
      </c>
      <c r="L11" s="26">
        <v>62.74</v>
      </c>
      <c r="M11" s="22">
        <v>74.3</v>
      </c>
      <c r="N11" s="26">
        <v>81.650000000000006</v>
      </c>
      <c r="O11" s="26">
        <v>0</v>
      </c>
      <c r="Q11" s="154">
        <f t="shared" si="3"/>
        <v>76.697499999999991</v>
      </c>
      <c r="R11" s="128">
        <f t="shared" si="4"/>
        <v>91.721478115283432</v>
      </c>
    </row>
    <row r="12" spans="1:18" x14ac:dyDescent="0.2">
      <c r="A12" s="3"/>
      <c r="B12" s="2" t="s">
        <v>95</v>
      </c>
      <c r="C12" s="6" t="s">
        <v>38</v>
      </c>
      <c r="D12" s="38">
        <v>27151</v>
      </c>
      <c r="E12" s="38">
        <f t="shared" ca="1" si="0"/>
        <v>46122</v>
      </c>
      <c r="F12" s="6">
        <f t="shared" ca="1" si="1"/>
        <v>51</v>
      </c>
      <c r="G12" s="39" t="str">
        <f t="shared" ca="1" si="2"/>
        <v>Senior</v>
      </c>
      <c r="H12" s="37"/>
      <c r="J12" s="26">
        <v>67.55</v>
      </c>
      <c r="K12" s="26">
        <v>66.569999999999993</v>
      </c>
      <c r="L12" s="26">
        <v>57.89</v>
      </c>
      <c r="M12" s="22">
        <v>0</v>
      </c>
      <c r="N12" s="26">
        <v>68.97</v>
      </c>
      <c r="O12" s="54"/>
      <c r="Q12" s="154">
        <f t="shared" si="3"/>
        <v>50.772500000000008</v>
      </c>
      <c r="R12" s="128">
        <f t="shared" si="4"/>
        <v>60.718129634058862</v>
      </c>
    </row>
    <row r="13" spans="1:18" x14ac:dyDescent="0.2">
      <c r="A13" s="3"/>
      <c r="B13" s="2" t="s">
        <v>52</v>
      </c>
      <c r="C13" s="6" t="s">
        <v>38</v>
      </c>
      <c r="D13" s="38">
        <v>37337</v>
      </c>
      <c r="E13" s="38">
        <f t="shared" ca="1" si="0"/>
        <v>46122</v>
      </c>
      <c r="F13" s="6">
        <f t="shared" ca="1" si="1"/>
        <v>24</v>
      </c>
      <c r="G13" s="39" t="str">
        <f t="shared" ca="1" si="2"/>
        <v>Open</v>
      </c>
      <c r="H13" s="40" t="s">
        <v>31</v>
      </c>
      <c r="J13" s="26">
        <v>66.39</v>
      </c>
      <c r="K13" s="26">
        <v>73.12</v>
      </c>
      <c r="L13" s="26">
        <v>0</v>
      </c>
      <c r="M13" s="22">
        <v>0</v>
      </c>
      <c r="N13" s="26">
        <v>0</v>
      </c>
      <c r="O13" s="26">
        <v>0</v>
      </c>
      <c r="Q13" s="154">
        <f t="shared" si="3"/>
        <v>34.877499999999998</v>
      </c>
      <c r="R13" s="128">
        <f t="shared" si="4"/>
        <v>41.709519253767041</v>
      </c>
    </row>
    <row r="14" spans="1:18" x14ac:dyDescent="0.2">
      <c r="A14" s="3"/>
      <c r="B14" s="2" t="s">
        <v>86</v>
      </c>
      <c r="C14" s="6" t="s">
        <v>92</v>
      </c>
      <c r="D14" s="38">
        <v>28011</v>
      </c>
      <c r="E14" s="38">
        <f t="shared" ca="1" si="0"/>
        <v>46122</v>
      </c>
      <c r="F14" s="6">
        <f t="shared" ca="1" si="1"/>
        <v>49</v>
      </c>
      <c r="G14" s="39" t="str">
        <f t="shared" ca="1" si="2"/>
        <v>Open</v>
      </c>
      <c r="H14" s="37"/>
      <c r="J14" s="26">
        <v>0</v>
      </c>
      <c r="K14" s="26">
        <v>43.92</v>
      </c>
      <c r="L14" s="26">
        <v>33.47</v>
      </c>
      <c r="M14" s="22">
        <v>0</v>
      </c>
      <c r="N14" s="26">
        <v>0</v>
      </c>
      <c r="O14" s="26">
        <v>63.68</v>
      </c>
      <c r="Q14" s="154">
        <f t="shared" si="3"/>
        <v>35.267499999999998</v>
      </c>
      <c r="R14" s="128">
        <f t="shared" si="4"/>
        <v>42.175914852906004</v>
      </c>
    </row>
    <row r="15" spans="1:18" x14ac:dyDescent="0.2">
      <c r="A15" s="3"/>
      <c r="B15" s="2" t="s">
        <v>151</v>
      </c>
      <c r="C15" s="6" t="s">
        <v>92</v>
      </c>
      <c r="D15" s="38" t="s">
        <v>186</v>
      </c>
      <c r="E15" s="38">
        <f t="shared" ca="1" si="0"/>
        <v>46122</v>
      </c>
      <c r="F15" s="6">
        <f t="shared" ca="1" si="1"/>
        <v>51</v>
      </c>
      <c r="G15" s="39" t="str">
        <f t="shared" ca="1" si="2"/>
        <v>Senior</v>
      </c>
      <c r="H15" s="37"/>
      <c r="J15" s="26">
        <v>55.98</v>
      </c>
      <c r="K15" s="26">
        <v>62.76</v>
      </c>
      <c r="L15" s="26">
        <v>50.71</v>
      </c>
      <c r="M15" s="22">
        <v>0</v>
      </c>
      <c r="N15" s="26">
        <v>0</v>
      </c>
      <c r="O15" s="26">
        <v>0</v>
      </c>
      <c r="Q15" s="154">
        <f t="shared" si="3"/>
        <v>42.362499999999997</v>
      </c>
      <c r="R15" s="128">
        <f t="shared" si="4"/>
        <v>50.6607270987802</v>
      </c>
    </row>
    <row r="16" spans="1:18" x14ac:dyDescent="0.2">
      <c r="A16" s="3"/>
      <c r="B16" s="2" t="s">
        <v>65</v>
      </c>
      <c r="C16" s="6" t="s">
        <v>37</v>
      </c>
      <c r="D16" s="38">
        <v>28162</v>
      </c>
      <c r="E16" s="38">
        <f t="shared" ca="1" si="0"/>
        <v>46122</v>
      </c>
      <c r="F16" s="6">
        <f t="shared" ca="1" si="1"/>
        <v>49</v>
      </c>
      <c r="G16" s="39" t="str">
        <f t="shared" ca="1" si="2"/>
        <v>Open</v>
      </c>
      <c r="H16" s="37"/>
      <c r="J16" s="26">
        <v>94.83</v>
      </c>
      <c r="K16" s="26">
        <v>0</v>
      </c>
      <c r="L16" s="26">
        <v>0</v>
      </c>
      <c r="M16" s="22">
        <v>0</v>
      </c>
      <c r="N16" s="26">
        <v>0</v>
      </c>
      <c r="O16" s="26">
        <v>0</v>
      </c>
      <c r="Q16" s="154">
        <f t="shared" si="3"/>
        <v>23.7075</v>
      </c>
      <c r="R16" s="128">
        <f t="shared" si="4"/>
        <v>28.351470939966518</v>
      </c>
    </row>
    <row r="17" spans="1:18" x14ac:dyDescent="0.2">
      <c r="A17" s="3"/>
      <c r="B17" s="2" t="s">
        <v>68</v>
      </c>
      <c r="C17" s="6" t="s">
        <v>38</v>
      </c>
      <c r="D17" s="38">
        <v>25841</v>
      </c>
      <c r="E17" s="38">
        <f t="shared" ca="1" si="0"/>
        <v>46122</v>
      </c>
      <c r="F17" s="6">
        <f t="shared" ca="1" si="1"/>
        <v>55</v>
      </c>
      <c r="G17" s="39" t="str">
        <f t="shared" ca="1" si="2"/>
        <v>Senior</v>
      </c>
      <c r="H17" s="37"/>
      <c r="J17" s="26">
        <v>76.599999999999994</v>
      </c>
      <c r="K17" s="26">
        <v>0</v>
      </c>
      <c r="L17" s="26">
        <v>0</v>
      </c>
      <c r="M17" s="22">
        <v>68.3</v>
      </c>
      <c r="N17" s="26">
        <v>78.400000000000006</v>
      </c>
      <c r="O17" s="26">
        <v>0</v>
      </c>
      <c r="Q17" s="154">
        <f t="shared" si="3"/>
        <v>55.824999999999996</v>
      </c>
      <c r="R17" s="128">
        <f t="shared" si="4"/>
        <v>66.760344415211677</v>
      </c>
    </row>
    <row r="18" spans="1:18" x14ac:dyDescent="0.2">
      <c r="A18" s="3"/>
      <c r="B18" s="2" t="s">
        <v>19</v>
      </c>
      <c r="C18" s="6" t="s">
        <v>37</v>
      </c>
      <c r="D18" s="38">
        <v>26711</v>
      </c>
      <c r="E18" s="38">
        <f t="shared" ca="1" si="0"/>
        <v>46122</v>
      </c>
      <c r="F18" s="6">
        <f t="shared" ca="1" si="1"/>
        <v>53</v>
      </c>
      <c r="G18" s="39" t="str">
        <f t="shared" ca="1" si="2"/>
        <v>Senior</v>
      </c>
      <c r="H18" s="37"/>
      <c r="J18" s="26">
        <v>0</v>
      </c>
      <c r="K18" s="26">
        <v>0</v>
      </c>
      <c r="L18" s="26">
        <v>0</v>
      </c>
      <c r="M18" s="22">
        <v>0</v>
      </c>
      <c r="N18" s="26">
        <v>0</v>
      </c>
      <c r="O18" s="26">
        <v>0</v>
      </c>
      <c r="Q18" s="154">
        <f t="shared" si="3"/>
        <v>0</v>
      </c>
      <c r="R18" s="128">
        <f t="shared" si="4"/>
        <v>0</v>
      </c>
    </row>
    <row r="19" spans="1:18" x14ac:dyDescent="0.2">
      <c r="A19" s="3"/>
      <c r="B19" s="2" t="s">
        <v>45</v>
      </c>
      <c r="C19" s="6" t="s">
        <v>37</v>
      </c>
      <c r="D19" s="38">
        <v>32778</v>
      </c>
      <c r="E19" s="38">
        <f t="shared" ca="1" si="0"/>
        <v>46122</v>
      </c>
      <c r="F19" s="6">
        <f t="shared" ca="1" si="1"/>
        <v>36</v>
      </c>
      <c r="G19" s="39" t="str">
        <f t="shared" ca="1" si="2"/>
        <v>Open</v>
      </c>
      <c r="H19" s="40"/>
      <c r="J19" s="26">
        <v>0</v>
      </c>
      <c r="K19" s="26">
        <v>0</v>
      </c>
      <c r="L19" s="26">
        <v>0</v>
      </c>
      <c r="M19" s="22">
        <v>0</v>
      </c>
      <c r="N19" s="26">
        <v>100</v>
      </c>
      <c r="O19" s="26">
        <v>0</v>
      </c>
      <c r="Q19" s="154">
        <f t="shared" si="3"/>
        <v>25</v>
      </c>
      <c r="R19" s="128">
        <f t="shared" si="4"/>
        <v>29.897153790959102</v>
      </c>
    </row>
    <row r="20" spans="1:18" x14ac:dyDescent="0.2">
      <c r="A20" s="3"/>
      <c r="B20" s="2" t="s">
        <v>57</v>
      </c>
      <c r="C20" s="6" t="s">
        <v>37</v>
      </c>
      <c r="D20" s="38">
        <v>35923</v>
      </c>
      <c r="E20" s="38">
        <f t="shared" ca="1" si="0"/>
        <v>46122</v>
      </c>
      <c r="F20" s="6">
        <f t="shared" ca="1" si="1"/>
        <v>27</v>
      </c>
      <c r="G20" s="39" t="str">
        <f t="shared" ca="1" si="2"/>
        <v>Open</v>
      </c>
      <c r="H20" s="40"/>
      <c r="J20" s="26">
        <v>0</v>
      </c>
      <c r="K20" s="26">
        <v>0</v>
      </c>
      <c r="L20" s="26">
        <v>100</v>
      </c>
      <c r="M20" s="22">
        <v>0</v>
      </c>
      <c r="N20" s="26">
        <v>0</v>
      </c>
      <c r="O20" s="26">
        <v>0</v>
      </c>
      <c r="Q20" s="154">
        <f t="shared" si="3"/>
        <v>25</v>
      </c>
      <c r="R20" s="128">
        <f t="shared" si="4"/>
        <v>29.897153790959102</v>
      </c>
    </row>
    <row r="21" spans="1:18" x14ac:dyDescent="0.2">
      <c r="A21" s="3"/>
      <c r="B21" s="2" t="s">
        <v>236</v>
      </c>
      <c r="C21" s="6" t="s">
        <v>92</v>
      </c>
      <c r="D21" s="38" t="s">
        <v>237</v>
      </c>
      <c r="E21" s="38">
        <f t="shared" ca="1" si="0"/>
        <v>46122</v>
      </c>
      <c r="F21" s="6">
        <f t="shared" ca="1" si="1"/>
        <v>32</v>
      </c>
      <c r="G21" s="39" t="str">
        <f t="shared" ca="1" si="2"/>
        <v>Open</v>
      </c>
      <c r="H21" s="37"/>
      <c r="J21" s="26">
        <v>0</v>
      </c>
      <c r="K21" s="26">
        <v>0</v>
      </c>
      <c r="L21" s="26">
        <v>0</v>
      </c>
      <c r="M21" s="22">
        <v>76.8</v>
      </c>
      <c r="N21" s="26">
        <v>0</v>
      </c>
      <c r="O21" s="26">
        <v>94.5</v>
      </c>
      <c r="Q21" s="154">
        <f t="shared" si="3"/>
        <v>42.825000000000003</v>
      </c>
      <c r="R21" s="128">
        <f t="shared" si="4"/>
        <v>51.213824443912948</v>
      </c>
    </row>
    <row r="22" spans="1:18" x14ac:dyDescent="0.2">
      <c r="A22" s="3"/>
      <c r="B22" s="2" t="s">
        <v>41</v>
      </c>
      <c r="C22" s="6" t="s">
        <v>37</v>
      </c>
      <c r="D22" s="38">
        <v>25133</v>
      </c>
      <c r="E22" s="38">
        <f t="shared" ca="1" si="0"/>
        <v>46122</v>
      </c>
      <c r="F22" s="6">
        <f t="shared" ca="1" si="1"/>
        <v>57</v>
      </c>
      <c r="G22" s="39" t="str">
        <f t="shared" ca="1" si="2"/>
        <v>Senior</v>
      </c>
      <c r="H22" s="37"/>
      <c r="J22" s="26">
        <v>83.31</v>
      </c>
      <c r="K22" s="26">
        <v>0</v>
      </c>
      <c r="L22" s="26">
        <v>0</v>
      </c>
      <c r="M22" s="22">
        <v>88.96</v>
      </c>
      <c r="N22" s="26">
        <v>0</v>
      </c>
      <c r="O22" s="26">
        <v>0</v>
      </c>
      <c r="Q22" s="154">
        <f t="shared" si="3"/>
        <v>43.067499999999995</v>
      </c>
      <c r="R22" s="128">
        <f t="shared" si="4"/>
        <v>51.503826835685238</v>
      </c>
    </row>
    <row r="23" spans="1:18" x14ac:dyDescent="0.2">
      <c r="A23" s="3"/>
      <c r="B23" s="2" t="s">
        <v>77</v>
      </c>
      <c r="C23" s="6" t="s">
        <v>38</v>
      </c>
      <c r="D23" s="38">
        <v>30706</v>
      </c>
      <c r="E23" s="38">
        <f t="shared" ca="1" si="0"/>
        <v>46122</v>
      </c>
      <c r="F23" s="6">
        <f t="shared" ca="1" si="1"/>
        <v>42</v>
      </c>
      <c r="G23" s="39" t="str">
        <f t="shared" ca="1" si="2"/>
        <v>Open</v>
      </c>
      <c r="H23" s="37"/>
      <c r="J23" s="26">
        <v>0</v>
      </c>
      <c r="K23" s="26">
        <v>0</v>
      </c>
      <c r="L23" s="26">
        <v>0</v>
      </c>
      <c r="M23" s="22">
        <v>0</v>
      </c>
      <c r="N23" s="26">
        <v>0</v>
      </c>
      <c r="O23" s="26">
        <v>0</v>
      </c>
      <c r="Q23" s="154">
        <f t="shared" si="3"/>
        <v>0</v>
      </c>
      <c r="R23" s="128">
        <f t="shared" si="4"/>
        <v>0</v>
      </c>
    </row>
    <row r="24" spans="1:18" x14ac:dyDescent="0.2">
      <c r="A24" s="3"/>
      <c r="B24" s="2" t="s">
        <v>169</v>
      </c>
      <c r="C24" s="6" t="s">
        <v>92</v>
      </c>
      <c r="D24" s="38" t="s">
        <v>189</v>
      </c>
      <c r="E24" s="38">
        <f t="shared" ca="1" si="0"/>
        <v>46122</v>
      </c>
      <c r="F24" s="6">
        <f t="shared" ca="1" si="1"/>
        <v>46</v>
      </c>
      <c r="G24" s="39" t="str">
        <f t="shared" ca="1" si="2"/>
        <v>Open</v>
      </c>
      <c r="H24" s="37"/>
      <c r="J24" s="26">
        <v>0</v>
      </c>
      <c r="K24" s="26">
        <v>0</v>
      </c>
      <c r="L24" s="26">
        <v>63.82</v>
      </c>
      <c r="M24" s="22">
        <v>0</v>
      </c>
      <c r="N24" s="26">
        <v>0</v>
      </c>
      <c r="O24" s="26">
        <v>0</v>
      </c>
      <c r="Q24" s="154">
        <f t="shared" si="3"/>
        <v>15.955</v>
      </c>
      <c r="R24" s="128">
        <f t="shared" si="4"/>
        <v>19.0803635493901</v>
      </c>
    </row>
    <row r="25" spans="1:18" x14ac:dyDescent="0.2">
      <c r="A25" s="3"/>
      <c r="B25" s="2" t="s">
        <v>159</v>
      </c>
      <c r="C25" s="6" t="s">
        <v>92</v>
      </c>
      <c r="D25" s="38" t="s">
        <v>187</v>
      </c>
      <c r="E25" s="38">
        <f t="shared" ca="1" si="0"/>
        <v>46122</v>
      </c>
      <c r="F25" s="6">
        <f t="shared" ca="1" si="1"/>
        <v>56</v>
      </c>
      <c r="G25" s="39" t="str">
        <f t="shared" ca="1" si="2"/>
        <v>Senior</v>
      </c>
      <c r="H25" s="37"/>
      <c r="J25" s="26">
        <v>0</v>
      </c>
      <c r="K25" s="26">
        <v>0</v>
      </c>
      <c r="L25" s="26">
        <v>0</v>
      </c>
      <c r="M25" s="22">
        <v>0</v>
      </c>
      <c r="N25" s="26">
        <v>0</v>
      </c>
      <c r="O25" s="26">
        <v>0</v>
      </c>
      <c r="Q25" s="154">
        <f t="shared" si="3"/>
        <v>0</v>
      </c>
      <c r="R25" s="128">
        <f t="shared" si="4"/>
        <v>0</v>
      </c>
    </row>
    <row r="26" spans="1:18" x14ac:dyDescent="0.2">
      <c r="A26" s="3"/>
      <c r="B26" s="2" t="s">
        <v>196</v>
      </c>
      <c r="C26" s="6" t="s">
        <v>92</v>
      </c>
      <c r="D26" s="38" t="s">
        <v>198</v>
      </c>
      <c r="E26" s="38">
        <f t="shared" ca="1" si="0"/>
        <v>46122</v>
      </c>
      <c r="F26" s="6">
        <f t="shared" ca="1" si="1"/>
        <v>51</v>
      </c>
      <c r="G26" s="39" t="str">
        <f t="shared" ca="1" si="2"/>
        <v>Senior</v>
      </c>
      <c r="H26" s="37"/>
      <c r="J26" s="26">
        <v>0</v>
      </c>
      <c r="K26" s="26">
        <v>0</v>
      </c>
      <c r="L26" s="26">
        <v>0</v>
      </c>
      <c r="M26" s="22">
        <v>69.900000000000006</v>
      </c>
      <c r="N26" s="26">
        <v>57.83</v>
      </c>
      <c r="O26" s="26">
        <v>0</v>
      </c>
      <c r="Q26" s="154">
        <f t="shared" si="3"/>
        <v>31.932500000000001</v>
      </c>
      <c r="R26" s="128">
        <f t="shared" si="4"/>
        <v>38.187634537192068</v>
      </c>
    </row>
    <row r="27" spans="1:18" x14ac:dyDescent="0.2">
      <c r="A27" s="3"/>
      <c r="B27" s="2" t="s">
        <v>162</v>
      </c>
      <c r="C27" s="6" t="s">
        <v>92</v>
      </c>
      <c r="D27" s="38" t="s">
        <v>188</v>
      </c>
      <c r="E27" s="38">
        <f t="shared" ca="1" si="0"/>
        <v>46122</v>
      </c>
      <c r="F27" s="6">
        <f t="shared" ca="1" si="1"/>
        <v>57</v>
      </c>
      <c r="G27" s="39" t="str">
        <f t="shared" ca="1" si="2"/>
        <v>Senior</v>
      </c>
      <c r="H27" s="37"/>
      <c r="J27" s="26">
        <v>42.86</v>
      </c>
      <c r="K27" s="26">
        <v>0</v>
      </c>
      <c r="L27" s="26">
        <v>0</v>
      </c>
      <c r="M27" s="22">
        <v>0</v>
      </c>
      <c r="N27" s="26">
        <v>0</v>
      </c>
      <c r="O27" s="26">
        <v>0</v>
      </c>
      <c r="Q27" s="154">
        <f t="shared" si="3"/>
        <v>10.715</v>
      </c>
      <c r="R27" s="128">
        <f t="shared" si="4"/>
        <v>12.813920114805072</v>
      </c>
    </row>
    <row r="28" spans="1:18" x14ac:dyDescent="0.2">
      <c r="A28" s="3"/>
      <c r="B28" s="2" t="s">
        <v>6</v>
      </c>
      <c r="C28" s="6" t="s">
        <v>37</v>
      </c>
      <c r="D28" s="38">
        <v>24849</v>
      </c>
      <c r="E28" s="38">
        <f t="shared" ca="1" si="0"/>
        <v>46122</v>
      </c>
      <c r="F28" s="6">
        <f t="shared" ca="1" si="1"/>
        <v>58</v>
      </c>
      <c r="G28" s="39" t="str">
        <f t="shared" ca="1" si="2"/>
        <v>Senior</v>
      </c>
      <c r="H28" s="40"/>
      <c r="J28" s="26">
        <v>0</v>
      </c>
      <c r="K28" s="26">
        <v>0</v>
      </c>
      <c r="L28" s="26">
        <v>0</v>
      </c>
      <c r="M28" s="26">
        <v>100</v>
      </c>
      <c r="N28" s="26">
        <v>0</v>
      </c>
      <c r="O28" s="26">
        <v>0</v>
      </c>
      <c r="Q28" s="154">
        <f t="shared" si="3"/>
        <v>25</v>
      </c>
      <c r="R28" s="128">
        <f t="shared" si="4"/>
        <v>29.897153790959102</v>
      </c>
    </row>
    <row r="29" spans="1:18" x14ac:dyDescent="0.2">
      <c r="A29" s="3"/>
      <c r="B29" s="2" t="s">
        <v>44</v>
      </c>
      <c r="C29" s="6" t="s">
        <v>38</v>
      </c>
      <c r="D29" s="38">
        <v>19631</v>
      </c>
      <c r="E29" s="38">
        <f t="shared" ca="1" si="0"/>
        <v>46122</v>
      </c>
      <c r="F29" s="6">
        <f t="shared" ca="1" si="1"/>
        <v>72</v>
      </c>
      <c r="G29" s="39" t="str">
        <f ca="1">IF(F29&gt;59, "Super Senior", IF(F29&gt;=50, "Senior", IF(F29&gt;=21, " ", IF(F29&gt;=13, "Junior", "Super Junior"))))</f>
        <v>Super Senior</v>
      </c>
      <c r="H29" s="39"/>
      <c r="J29" s="26">
        <v>0</v>
      </c>
      <c r="K29" s="26">
        <v>0</v>
      </c>
      <c r="L29" s="26">
        <v>0</v>
      </c>
      <c r="M29" s="22">
        <v>0</v>
      </c>
      <c r="N29" s="26">
        <v>30.75</v>
      </c>
      <c r="O29" s="26">
        <v>0</v>
      </c>
      <c r="Q29" s="154">
        <f t="shared" si="3"/>
        <v>7.6875</v>
      </c>
      <c r="R29" s="128">
        <f t="shared" si="4"/>
        <v>9.1933747907199237</v>
      </c>
    </row>
    <row r="30" spans="1:18" x14ac:dyDescent="0.2">
      <c r="A30" s="3"/>
      <c r="H30" s="24"/>
      <c r="J30"/>
      <c r="K30"/>
      <c r="L30"/>
      <c r="M30"/>
      <c r="N30"/>
      <c r="O30"/>
      <c r="Q30"/>
      <c r="R30" s="129"/>
    </row>
    <row r="31" spans="1:18" x14ac:dyDescent="0.2">
      <c r="Q31" s="47" cm="1">
        <f t="array" ref="Q31">AVERAGE(LARGE($Q$6:$Q$29,{1,2,3}))</f>
        <v>83.61999999999999</v>
      </c>
      <c r="R31" s="129"/>
    </row>
    <row r="32" spans="1:18" ht="28" customHeight="1" x14ac:dyDescent="0.2">
      <c r="J32" s="169" t="s">
        <v>84</v>
      </c>
      <c r="K32" s="169"/>
      <c r="L32" s="169"/>
      <c r="M32" s="169"/>
      <c r="N32" s="169"/>
      <c r="O32" s="169"/>
      <c r="Q32" s="126" t="s">
        <v>239</v>
      </c>
      <c r="R32" s="129"/>
    </row>
    <row r="33" spans="1:18" ht="37" customHeight="1" x14ac:dyDescent="0.2">
      <c r="Q33" s="163" t="s">
        <v>195</v>
      </c>
      <c r="R33" s="163"/>
    </row>
    <row r="34" spans="1:18" x14ac:dyDescent="0.2">
      <c r="Q34"/>
      <c r="R34" s="129"/>
    </row>
    <row r="35" spans="1:18" ht="17" customHeight="1" x14ac:dyDescent="0.2">
      <c r="Q35"/>
      <c r="R35" s="129"/>
    </row>
    <row r="36" spans="1:18" ht="52" x14ac:dyDescent="0.2">
      <c r="A36" s="3"/>
      <c r="B36" s="23"/>
      <c r="D36" s="48" t="s">
        <v>83</v>
      </c>
      <c r="J36" s="125"/>
      <c r="K36" s="125"/>
      <c r="L36" s="125"/>
      <c r="R36" s="129"/>
    </row>
    <row r="37" spans="1:18" ht="41" customHeight="1" x14ac:dyDescent="0.2">
      <c r="H37" s="24"/>
      <c r="J37"/>
      <c r="K37"/>
      <c r="Q37"/>
      <c r="R37" s="129"/>
    </row>
    <row r="38" spans="1:18" ht="50" customHeight="1" x14ac:dyDescent="0.2">
      <c r="B38" s="53"/>
      <c r="C38"/>
      <c r="D38"/>
      <c r="E38"/>
      <c r="F38"/>
      <c r="G38"/>
      <c r="H38"/>
      <c r="J38"/>
      <c r="K38"/>
      <c r="L38"/>
      <c r="M38"/>
      <c r="N38"/>
      <c r="O38"/>
      <c r="Q38"/>
      <c r="R38" s="129"/>
    </row>
    <row r="39" spans="1:18" x14ac:dyDescent="0.2">
      <c r="B39" s="52"/>
      <c r="C39"/>
      <c r="D39"/>
      <c r="E39"/>
      <c r="F39"/>
      <c r="G39"/>
      <c r="H39"/>
      <c r="J39"/>
      <c r="K39"/>
      <c r="L39"/>
      <c r="M39"/>
      <c r="N39"/>
      <c r="O39"/>
      <c r="Q39"/>
      <c r="R39" s="129"/>
    </row>
    <row r="40" spans="1:18" ht="18" x14ac:dyDescent="0.2">
      <c r="B40" s="50"/>
      <c r="C40"/>
      <c r="D40"/>
      <c r="E40"/>
      <c r="F40"/>
      <c r="G40"/>
      <c r="H40"/>
      <c r="J40"/>
      <c r="K40"/>
      <c r="L40"/>
      <c r="M40"/>
      <c r="N40"/>
      <c r="O40"/>
      <c r="Q40"/>
      <c r="R40" s="129"/>
    </row>
    <row r="41" spans="1:18" x14ac:dyDescent="0.2"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Q41" s="49"/>
    </row>
    <row r="42" spans="1:18" x14ac:dyDescent="0.2"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Q42" s="49"/>
    </row>
    <row r="43" spans="1:18" x14ac:dyDescent="0.2"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Q43" s="25"/>
    </row>
    <row r="44" spans="1:18" x14ac:dyDescent="0.2"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Q44" s="25"/>
    </row>
    <row r="45" spans="1:18" x14ac:dyDescent="0.2"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Q45" s="25"/>
    </row>
    <row r="46" spans="1:18" x14ac:dyDescent="0.2"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Q46" s="25"/>
    </row>
    <row r="47" spans="1:18" x14ac:dyDescent="0.2"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Q47" s="25"/>
    </row>
    <row r="48" spans="1:18" x14ac:dyDescent="0.2"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Q48" s="25"/>
    </row>
    <row r="49" spans="2:17" x14ac:dyDescent="0.2"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Q49" s="25"/>
    </row>
    <row r="50" spans="2:17" x14ac:dyDescent="0.2"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Q50" s="25"/>
    </row>
    <row r="51" spans="2:17" x14ac:dyDescent="0.2"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Q51" s="25"/>
    </row>
    <row r="52" spans="2:17" x14ac:dyDescent="0.2"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Q52" s="25"/>
    </row>
    <row r="53" spans="2:17" x14ac:dyDescent="0.2"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Q53" s="25"/>
    </row>
    <row r="54" spans="2:17" x14ac:dyDescent="0.2"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Q54" s="25"/>
    </row>
    <row r="55" spans="2:17" x14ac:dyDescent="0.2"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Q55" s="25"/>
    </row>
    <row r="56" spans="2:17" x14ac:dyDescent="0.2">
      <c r="B56" s="49"/>
      <c r="C56"/>
      <c r="D56"/>
      <c r="E56"/>
      <c r="F56"/>
      <c r="G56"/>
      <c r="H56"/>
      <c r="J56"/>
      <c r="K56"/>
      <c r="L56"/>
      <c r="M56"/>
      <c r="N56"/>
      <c r="O56"/>
      <c r="Q56"/>
    </row>
    <row r="57" spans="2:17" x14ac:dyDescent="0.2">
      <c r="B57" s="49"/>
      <c r="C57"/>
      <c r="D57"/>
      <c r="E57"/>
      <c r="F57"/>
      <c r="G57"/>
      <c r="H57"/>
      <c r="J57"/>
      <c r="K57"/>
      <c r="L57"/>
      <c r="M57"/>
      <c r="N57"/>
      <c r="O57"/>
      <c r="Q57"/>
    </row>
    <row r="58" spans="2:17" x14ac:dyDescent="0.2">
      <c r="B58" s="25"/>
      <c r="C58"/>
      <c r="D58"/>
      <c r="E58"/>
      <c r="F58"/>
      <c r="G58"/>
      <c r="H58"/>
      <c r="J58"/>
      <c r="K58"/>
      <c r="L58"/>
      <c r="M58"/>
      <c r="N58"/>
      <c r="O58"/>
      <c r="Q58"/>
    </row>
    <row r="59" spans="2:17" x14ac:dyDescent="0.2">
      <c r="B59" s="25"/>
      <c r="C59"/>
      <c r="D59"/>
      <c r="E59"/>
      <c r="F59"/>
      <c r="G59"/>
      <c r="H59"/>
      <c r="J59"/>
      <c r="K59"/>
      <c r="L59"/>
      <c r="M59"/>
      <c r="N59"/>
      <c r="O59"/>
      <c r="Q59"/>
    </row>
    <row r="60" spans="2:17" x14ac:dyDescent="0.2">
      <c r="B60" s="25"/>
      <c r="C60"/>
      <c r="D60"/>
      <c r="E60"/>
      <c r="F60"/>
      <c r="G60"/>
      <c r="H60"/>
      <c r="J60"/>
      <c r="K60"/>
      <c r="L60"/>
      <c r="M60"/>
      <c r="N60"/>
      <c r="O60"/>
      <c r="Q60"/>
    </row>
    <row r="61" spans="2:17" x14ac:dyDescent="0.2">
      <c r="B61" s="25"/>
      <c r="C61"/>
      <c r="D61"/>
      <c r="E61"/>
      <c r="F61"/>
      <c r="G61"/>
      <c r="H61"/>
      <c r="J61"/>
      <c r="K61"/>
      <c r="L61"/>
      <c r="M61"/>
      <c r="N61"/>
      <c r="O61"/>
      <c r="Q61"/>
    </row>
    <row r="62" spans="2:17" x14ac:dyDescent="0.2">
      <c r="B62" s="25"/>
      <c r="C62"/>
      <c r="D62"/>
      <c r="E62"/>
      <c r="F62"/>
      <c r="G62"/>
      <c r="H62"/>
      <c r="J62"/>
      <c r="K62"/>
      <c r="L62"/>
      <c r="M62"/>
      <c r="N62"/>
      <c r="O62"/>
      <c r="Q62"/>
    </row>
    <row r="63" spans="2:17" x14ac:dyDescent="0.2">
      <c r="B63" s="25"/>
      <c r="C63"/>
      <c r="D63"/>
      <c r="E63"/>
      <c r="F63"/>
      <c r="G63"/>
      <c r="H63"/>
      <c r="J63"/>
      <c r="K63"/>
      <c r="L63"/>
      <c r="M63"/>
      <c r="N63"/>
      <c r="O63"/>
      <c r="Q63"/>
    </row>
    <row r="64" spans="2:17" x14ac:dyDescent="0.2">
      <c r="B64" s="25"/>
      <c r="C64"/>
      <c r="D64"/>
      <c r="E64"/>
      <c r="F64"/>
      <c r="G64"/>
      <c r="H64"/>
      <c r="J64"/>
      <c r="K64"/>
      <c r="L64"/>
      <c r="M64"/>
      <c r="N64"/>
      <c r="O64"/>
      <c r="Q64"/>
    </row>
    <row r="65" spans="2:17" x14ac:dyDescent="0.2">
      <c r="B65" s="25"/>
      <c r="C65"/>
      <c r="D65"/>
      <c r="E65"/>
      <c r="F65"/>
      <c r="G65"/>
      <c r="H65"/>
      <c r="J65"/>
      <c r="K65"/>
      <c r="L65"/>
      <c r="M65"/>
      <c r="N65"/>
      <c r="O65"/>
      <c r="Q65"/>
    </row>
    <row r="66" spans="2:17" x14ac:dyDescent="0.2">
      <c r="B66" s="25"/>
      <c r="C66"/>
      <c r="D66"/>
      <c r="E66"/>
      <c r="F66"/>
      <c r="G66"/>
      <c r="H66"/>
      <c r="J66"/>
      <c r="K66"/>
      <c r="L66"/>
      <c r="M66"/>
      <c r="N66"/>
      <c r="O66"/>
      <c r="Q66"/>
    </row>
    <row r="67" spans="2:17" x14ac:dyDescent="0.2">
      <c r="B67" s="25"/>
      <c r="C67"/>
      <c r="D67"/>
      <c r="E67"/>
      <c r="F67"/>
      <c r="G67"/>
      <c r="H67"/>
      <c r="J67"/>
      <c r="K67"/>
      <c r="L67"/>
      <c r="M67"/>
      <c r="N67"/>
      <c r="O67"/>
      <c r="Q67"/>
    </row>
    <row r="68" spans="2:17" x14ac:dyDescent="0.2">
      <c r="B68" s="25"/>
      <c r="C68"/>
      <c r="D68"/>
      <c r="E68"/>
      <c r="F68"/>
      <c r="G68"/>
      <c r="H68"/>
      <c r="J68"/>
      <c r="K68"/>
      <c r="L68"/>
      <c r="M68"/>
      <c r="N68"/>
      <c r="O68"/>
      <c r="Q68"/>
    </row>
    <row r="69" spans="2:17" x14ac:dyDescent="0.2">
      <c r="B69" s="25"/>
      <c r="C69"/>
      <c r="D69"/>
      <c r="E69"/>
      <c r="F69"/>
      <c r="G69"/>
      <c r="H69"/>
      <c r="J69"/>
      <c r="K69"/>
      <c r="L69"/>
      <c r="M69"/>
      <c r="N69"/>
      <c r="O69"/>
      <c r="Q69"/>
    </row>
    <row r="70" spans="2:17" x14ac:dyDescent="0.2">
      <c r="B70" s="25"/>
      <c r="C70"/>
      <c r="D70"/>
      <c r="E70"/>
      <c r="F70"/>
      <c r="G70"/>
      <c r="H70"/>
      <c r="J70"/>
      <c r="K70"/>
      <c r="L70"/>
      <c r="M70"/>
      <c r="N70"/>
      <c r="O70"/>
      <c r="Q70"/>
    </row>
  </sheetData>
  <autoFilter ref="B5:R29" xr:uid="{AE4BEC53-5A76-2741-BEA0-89F242D49DF0}"/>
  <mergeCells count="7">
    <mergeCell ref="J2:O2"/>
    <mergeCell ref="Q2:R2"/>
    <mergeCell ref="J32:O32"/>
    <mergeCell ref="Q33:R33"/>
    <mergeCell ref="G4:H4"/>
    <mergeCell ref="Q3:Q4"/>
    <mergeCell ref="R3:R4"/>
  </mergeCells>
  <conditionalFormatting sqref="C6:C7">
    <cfRule type="cellIs" dxfId="99" priority="59" stopIfTrue="1" operator="equal">
      <formula>"A"</formula>
    </cfRule>
    <cfRule type="cellIs" dxfId="98" priority="58" operator="equal">
      <formula>"B"</formula>
    </cfRule>
  </conditionalFormatting>
  <conditionalFormatting sqref="C8:C27">
    <cfRule type="cellIs" dxfId="97" priority="159" stopIfTrue="1" operator="equal">
      <formula>"A"</formula>
    </cfRule>
    <cfRule type="cellIs" dxfId="96" priority="158" operator="equal">
      <formula>"B"</formula>
    </cfRule>
  </conditionalFormatting>
  <conditionalFormatting sqref="C26">
    <cfRule type="cellIs" dxfId="95" priority="131" stopIfTrue="1" operator="equal">
      <formula>"A"</formula>
    </cfRule>
    <cfRule type="cellIs" dxfId="94" priority="130" operator="equal">
      <formula>"B"</formula>
    </cfRule>
  </conditionalFormatting>
  <conditionalFormatting sqref="C28:C29">
    <cfRule type="cellIs" dxfId="93" priority="5" operator="equal">
      <formula>"B"</formula>
    </cfRule>
    <cfRule type="cellIs" dxfId="92" priority="6" stopIfTrue="1" operator="equal">
      <formula>"A"</formula>
    </cfRule>
  </conditionalFormatting>
  <conditionalFormatting sqref="F6:F29">
    <cfRule type="cellIs" dxfId="91" priority="7" operator="lessThan">
      <formula>14</formula>
    </cfRule>
    <cfRule type="cellIs" dxfId="90" priority="9" stopIfTrue="1" operator="between">
      <formula>50</formula>
      <formula>59</formula>
    </cfRule>
    <cfRule type="cellIs" dxfId="89" priority="8" stopIfTrue="1" operator="greaterThan">
      <formula>59</formula>
    </cfRule>
    <cfRule type="cellIs" dxfId="88" priority="10" operator="between">
      <formula>14</formula>
      <formula>21</formula>
    </cfRule>
  </conditionalFormatting>
  <conditionalFormatting sqref="G6:G29">
    <cfRule type="cellIs" dxfId="87" priority="13" operator="equal">
      <formula>"Senior"</formula>
    </cfRule>
    <cfRule type="cellIs" dxfId="86" priority="14" operator="equal">
      <formula>"Junior"</formula>
    </cfRule>
    <cfRule type="cellIs" dxfId="85" priority="12" stopIfTrue="1" operator="equal">
      <formula>"Super Senior"</formula>
    </cfRule>
    <cfRule type="cellIs" dxfId="84" priority="11" operator="equal">
      <formula>"Super Junior"</formula>
    </cfRule>
  </conditionalFormatting>
  <conditionalFormatting sqref="H7">
    <cfRule type="cellIs" dxfId="83" priority="60" operator="equal">
      <formula>"Lady"</formula>
    </cfRule>
  </conditionalFormatting>
  <conditionalFormatting sqref="H13:H14">
    <cfRule type="cellIs" dxfId="82" priority="66" operator="equal">
      <formula>"Lady"</formula>
    </cfRule>
  </conditionalFormatting>
  <conditionalFormatting sqref="H20">
    <cfRule type="cellIs" dxfId="81" priority="101" operator="equal">
      <formula>"Lady"</formula>
    </cfRule>
  </conditionalFormatting>
  <conditionalFormatting sqref="H24:H26">
    <cfRule type="cellIs" dxfId="80" priority="174" operator="equal">
      <formula>"Lady"</formula>
    </cfRule>
  </conditionalFormatting>
  <conditionalFormatting sqref="H28">
    <cfRule type="cellIs" dxfId="79" priority="16" operator="equal">
      <formula>"Lady"</formula>
    </cfRule>
  </conditionalFormatting>
  <conditionalFormatting sqref="J6:N27">
    <cfRule type="cellIs" dxfId="78" priority="17" stopIfTrue="1" operator="equal">
      <formula>0</formula>
    </cfRule>
  </conditionalFormatting>
  <conditionalFormatting sqref="J28:O29">
    <cfRule type="cellIs" dxfId="77" priority="1" stopIfTrue="1" operator="equal">
      <formula>0</formula>
    </cfRule>
  </conditionalFormatting>
  <conditionalFormatting sqref="N6:O9 N11:O27">
    <cfRule type="cellIs" dxfId="76" priority="80" stopIfTrue="1" operator="equal">
      <formula>0</formula>
    </cfRule>
  </conditionalFormatting>
  <conditionalFormatting sqref="Q31">
    <cfRule type="cellIs" dxfId="75" priority="21" operator="lessThan">
      <formula>74.99</formula>
    </cfRule>
    <cfRule type="cellIs" dxfId="74" priority="20" stopIfTrue="1" operator="equal">
      <formula>0</formula>
    </cfRule>
  </conditionalFormatting>
  <conditionalFormatting sqref="R6:R29">
    <cfRule type="cellIs" dxfId="73" priority="18" operator="equal">
      <formula>0</formula>
    </cfRule>
    <cfRule type="cellIs" dxfId="72" priority="19" stopIfTrue="1" operator="lessThan">
      <formula>75</formula>
    </cfRule>
  </conditionalFormatting>
  <hyperlinks>
    <hyperlink ref="C1" r:id="rId1" xr:uid="{A8920B2A-6527-9843-B13F-6AE6865B0204}"/>
  </hyperlinks>
  <pageMargins left="0.7" right="0.7" top="0.75" bottom="0.75" header="0.3" footer="0.3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D980C-F674-E747-8F89-CA084ACBB851}">
  <sheetPr codeName="Sheet6">
    <tabColor rgb="FF4A1F69"/>
  </sheetPr>
  <dimension ref="A1:T62"/>
  <sheetViews>
    <sheetView zoomScale="120" zoomScaleNormal="120" workbookViewId="0">
      <pane xSplit="8" ySplit="5" topLeftCell="I6" activePane="bottomRight" state="frozen"/>
      <selection pane="topRight" activeCell="I1" sqref="I1"/>
      <selection pane="bottomLeft" activeCell="A6" sqref="A6"/>
      <selection pane="bottomRight" activeCell="U23" sqref="U23"/>
    </sheetView>
  </sheetViews>
  <sheetFormatPr baseColWidth="10" defaultColWidth="11.5" defaultRowHeight="15" x14ac:dyDescent="0.2"/>
  <cols>
    <col min="1" max="1" width="3.1640625" customWidth="1"/>
    <col min="2" max="2" width="27.83203125" style="27" customWidth="1"/>
    <col min="3" max="3" width="6.5" style="3" customWidth="1"/>
    <col min="4" max="4" width="10.1640625" style="3" hidden="1" customWidth="1"/>
    <col min="5" max="5" width="10.83203125" style="3" hidden="1" customWidth="1"/>
    <col min="6" max="6" width="6.1640625" style="3" hidden="1" customWidth="1"/>
    <col min="7" max="7" width="12.1640625" style="3" bestFit="1" customWidth="1"/>
    <col min="8" max="8" width="6.5" style="3" bestFit="1" customWidth="1"/>
    <col min="9" max="9" width="4.33203125" customWidth="1"/>
    <col min="10" max="15" width="12.83203125" style="4" customWidth="1"/>
    <col min="16" max="16" width="5.1640625" customWidth="1"/>
    <col min="17" max="17" width="14" style="3" customWidth="1"/>
    <col min="18" max="18" width="13.33203125" style="3" customWidth="1"/>
  </cols>
  <sheetData>
    <row r="1" spans="1:20" x14ac:dyDescent="0.2">
      <c r="C1" s="15" t="s">
        <v>51</v>
      </c>
      <c r="D1" s="15"/>
      <c r="E1" s="15"/>
      <c r="F1" s="15"/>
      <c r="G1" s="15"/>
    </row>
    <row r="2" spans="1:20" ht="32" customHeight="1" x14ac:dyDescent="0.2">
      <c r="B2" s="28" t="s">
        <v>4</v>
      </c>
      <c r="C2" s="7"/>
      <c r="D2" s="7"/>
      <c r="E2" s="7"/>
      <c r="F2" s="7"/>
      <c r="G2" s="7"/>
      <c r="H2" s="5"/>
      <c r="J2" s="166" t="s">
        <v>82</v>
      </c>
      <c r="K2" s="167"/>
      <c r="L2" s="167"/>
      <c r="M2" s="167"/>
      <c r="N2" s="167"/>
      <c r="O2" s="168"/>
      <c r="Q2" s="166" t="s">
        <v>240</v>
      </c>
      <c r="R2" s="168"/>
    </row>
    <row r="3" spans="1:20" ht="15" customHeight="1" x14ac:dyDescent="0.2">
      <c r="J3" s="6">
        <v>2025</v>
      </c>
      <c r="K3" s="6">
        <v>2025</v>
      </c>
      <c r="L3" s="6">
        <v>2025</v>
      </c>
      <c r="M3" s="6">
        <v>2025</v>
      </c>
      <c r="N3" s="145" t="s">
        <v>192</v>
      </c>
      <c r="O3" s="145" t="s">
        <v>235</v>
      </c>
      <c r="Q3" s="170" t="s">
        <v>257</v>
      </c>
      <c r="R3" s="172" t="s">
        <v>258</v>
      </c>
    </row>
    <row r="4" spans="1:20" s="55" customFormat="1" ht="56" customHeight="1" x14ac:dyDescent="0.2">
      <c r="B4" s="56" t="s">
        <v>0</v>
      </c>
      <c r="C4" s="41" t="s">
        <v>96</v>
      </c>
      <c r="D4" s="41" t="s">
        <v>78</v>
      </c>
      <c r="E4" s="41" t="s">
        <v>81</v>
      </c>
      <c r="F4" s="41" t="s">
        <v>79</v>
      </c>
      <c r="G4" s="178" t="s">
        <v>80</v>
      </c>
      <c r="H4" s="179"/>
      <c r="J4" s="111" t="s">
        <v>85</v>
      </c>
      <c r="K4" s="111" t="s">
        <v>64</v>
      </c>
      <c r="L4" s="111" t="s">
        <v>91</v>
      </c>
      <c r="M4" s="111" t="s">
        <v>146</v>
      </c>
      <c r="N4" s="45" t="s">
        <v>64</v>
      </c>
      <c r="O4" s="45" t="s">
        <v>72</v>
      </c>
      <c r="P4" s="13"/>
      <c r="Q4" s="171"/>
      <c r="R4" s="173"/>
    </row>
    <row r="5" spans="1:20" s="1" customFormat="1" ht="17" customHeight="1" x14ac:dyDescent="0.2">
      <c r="B5" s="29"/>
      <c r="C5" s="9"/>
      <c r="D5" s="9"/>
      <c r="E5" s="9"/>
      <c r="F5" s="9"/>
      <c r="G5" s="9"/>
      <c r="H5" s="8"/>
      <c r="J5" s="10">
        <v>45865</v>
      </c>
      <c r="K5" s="10">
        <v>45893</v>
      </c>
      <c r="L5" s="10">
        <v>45907</v>
      </c>
      <c r="M5" s="10">
        <v>45984</v>
      </c>
      <c r="N5" s="10">
        <v>46047</v>
      </c>
      <c r="O5" s="10">
        <v>46068</v>
      </c>
      <c r="Q5" s="46"/>
      <c r="R5" s="127"/>
    </row>
    <row r="6" spans="1:20" x14ac:dyDescent="0.2">
      <c r="A6" s="3"/>
      <c r="B6" s="156" t="s">
        <v>74</v>
      </c>
      <c r="C6" s="6" t="s">
        <v>37</v>
      </c>
      <c r="D6" s="38">
        <v>31797</v>
      </c>
      <c r="E6" s="38">
        <f t="shared" ref="E6:E25" ca="1" si="0">TODAY()</f>
        <v>46122</v>
      </c>
      <c r="F6" s="6">
        <f t="shared" ref="F6:F25" ca="1" si="1">DATEDIF(D6,E6,"y")</f>
        <v>39</v>
      </c>
      <c r="G6" s="39" t="str">
        <f t="shared" ref="G6:G25" ca="1" si="2">IF(F6&gt;59, "Super Senior", IF(F6&gt;=50, "Senior", IF(F6&gt;=21, " ", IF(F6&gt;=13, "Junior", "Super Junior"))))</f>
        <v xml:space="preserve"> </v>
      </c>
      <c r="H6" s="40"/>
      <c r="J6" s="26">
        <v>100</v>
      </c>
      <c r="K6" s="26">
        <v>84.31</v>
      </c>
      <c r="L6" s="26">
        <v>84.09</v>
      </c>
      <c r="M6" s="22">
        <v>100</v>
      </c>
      <c r="N6" s="26">
        <v>100</v>
      </c>
      <c r="O6" s="26">
        <v>100</v>
      </c>
      <c r="Q6" s="154">
        <f t="shared" ref="Q6:Q25" si="3">(SUM(J6:O6)-SMALL(J6:O6,1)-SMALL(J6:O6,2))/4</f>
        <v>99.999999999999986</v>
      </c>
      <c r="R6" s="152">
        <f t="shared" ref="R6:R25" si="4">Q6/$Q$27*100</f>
        <v>104.91069477107611</v>
      </c>
    </row>
    <row r="7" spans="1:20" x14ac:dyDescent="0.2">
      <c r="A7" s="3"/>
      <c r="B7" s="156" t="s">
        <v>191</v>
      </c>
      <c r="C7" s="6" t="s">
        <v>37</v>
      </c>
      <c r="D7" s="38">
        <v>33241</v>
      </c>
      <c r="E7" s="38">
        <f t="shared" ca="1" si="0"/>
        <v>46122</v>
      </c>
      <c r="F7" s="6">
        <f t="shared" ca="1" si="1"/>
        <v>35</v>
      </c>
      <c r="G7" s="39" t="str">
        <f t="shared" ca="1" si="2"/>
        <v xml:space="preserve"> </v>
      </c>
      <c r="H7" s="40"/>
      <c r="J7" s="26">
        <v>99.92</v>
      </c>
      <c r="K7" s="26">
        <v>76.31</v>
      </c>
      <c r="L7" s="26">
        <v>82.79</v>
      </c>
      <c r="M7" s="22">
        <v>99.52</v>
      </c>
      <c r="N7" s="26">
        <v>98.87</v>
      </c>
      <c r="O7" s="26">
        <v>94.97</v>
      </c>
      <c r="Q7" s="154">
        <f t="shared" si="3"/>
        <v>98.32</v>
      </c>
      <c r="R7" s="152">
        <f t="shared" si="4"/>
        <v>103.14819509892203</v>
      </c>
    </row>
    <row r="8" spans="1:20" x14ac:dyDescent="0.2">
      <c r="A8" s="3"/>
      <c r="B8" s="156" t="s">
        <v>49</v>
      </c>
      <c r="C8" s="6" t="s">
        <v>37</v>
      </c>
      <c r="D8" s="38">
        <v>27971</v>
      </c>
      <c r="E8" s="38">
        <f t="shared" ca="1" si="0"/>
        <v>46122</v>
      </c>
      <c r="F8" s="6">
        <f t="shared" ca="1" si="1"/>
        <v>49</v>
      </c>
      <c r="G8" s="39" t="str">
        <f t="shared" ca="1" si="2"/>
        <v xml:space="preserve"> </v>
      </c>
      <c r="H8" s="40"/>
      <c r="J8" s="26">
        <v>94.6</v>
      </c>
      <c r="K8" s="26">
        <v>65.790000000000006</v>
      </c>
      <c r="L8" s="26">
        <v>78.7</v>
      </c>
      <c r="M8" s="22">
        <v>0</v>
      </c>
      <c r="N8" s="26">
        <v>87.15</v>
      </c>
      <c r="O8" s="26">
        <v>90.1</v>
      </c>
      <c r="Q8" s="154">
        <f t="shared" si="3"/>
        <v>87.637500000000003</v>
      </c>
      <c r="R8" s="152">
        <f t="shared" si="4"/>
        <v>91.941110130001846</v>
      </c>
    </row>
    <row r="9" spans="1:20" x14ac:dyDescent="0.2">
      <c r="A9" s="3"/>
      <c r="B9" s="156" t="s">
        <v>55</v>
      </c>
      <c r="C9" s="6" t="s">
        <v>37</v>
      </c>
      <c r="D9" s="38">
        <v>35575</v>
      </c>
      <c r="E9" s="38">
        <f t="shared" ca="1" si="0"/>
        <v>46122</v>
      </c>
      <c r="F9" s="6">
        <f ca="1">DATEDIF(D9,E9,"y")</f>
        <v>28</v>
      </c>
      <c r="G9" s="39" t="str">
        <f ca="1">IF(F9&gt;59, "Super Senior", IF(F9&gt;=50, "Senior", IF(F9&gt;=21, " ", IF(F9&gt;=13, "Junior", "Super Junior"))))</f>
        <v xml:space="preserve"> </v>
      </c>
      <c r="H9" s="40"/>
      <c r="J9" s="26">
        <v>0</v>
      </c>
      <c r="K9" s="26">
        <v>81.99</v>
      </c>
      <c r="L9" s="26">
        <v>83.49</v>
      </c>
      <c r="M9" s="22">
        <v>0</v>
      </c>
      <c r="N9" s="26">
        <v>0</v>
      </c>
      <c r="O9" s="26">
        <v>0</v>
      </c>
      <c r="Q9" s="154">
        <f>(SUM(J9:O9)-SMALL(J9:O9,1)-SMALL(J9:O9,2))/4</f>
        <v>41.37</v>
      </c>
      <c r="R9" s="152">
        <f t="shared" si="4"/>
        <v>43.401554426794192</v>
      </c>
      <c r="S9">
        <f>SUM(K9+L9)/2</f>
        <v>82.74</v>
      </c>
      <c r="T9" t="s">
        <v>274</v>
      </c>
    </row>
    <row r="10" spans="1:20" x14ac:dyDescent="0.2">
      <c r="A10" s="3"/>
      <c r="B10" s="30" t="s">
        <v>50</v>
      </c>
      <c r="C10" s="6" t="s">
        <v>38</v>
      </c>
      <c r="D10" s="38">
        <v>26057</v>
      </c>
      <c r="E10" s="38">
        <f t="shared" ca="1" si="0"/>
        <v>46122</v>
      </c>
      <c r="F10" s="6">
        <f t="shared" ca="1" si="1"/>
        <v>54</v>
      </c>
      <c r="G10" s="39" t="str">
        <f t="shared" ca="1" si="2"/>
        <v>Senior</v>
      </c>
      <c r="H10" s="40"/>
      <c r="J10" s="26">
        <v>87.23</v>
      </c>
      <c r="K10" s="26">
        <v>57.53</v>
      </c>
      <c r="L10" s="26">
        <v>75.55</v>
      </c>
      <c r="M10" s="22">
        <v>75</v>
      </c>
      <c r="N10" s="26">
        <v>0</v>
      </c>
      <c r="O10" s="26">
        <v>0</v>
      </c>
      <c r="Q10" s="154">
        <f t="shared" si="3"/>
        <v>73.827500000000001</v>
      </c>
      <c r="R10" s="152">
        <f t="shared" si="4"/>
        <v>77.452943182116229</v>
      </c>
    </row>
    <row r="11" spans="1:20" x14ac:dyDescent="0.2">
      <c r="A11" s="3"/>
      <c r="B11" s="30" t="s">
        <v>194</v>
      </c>
      <c r="C11" s="6" t="s">
        <v>92</v>
      </c>
      <c r="D11" s="38">
        <v>29540</v>
      </c>
      <c r="E11" s="38">
        <f t="shared" ca="1" si="0"/>
        <v>46122</v>
      </c>
      <c r="F11" s="6">
        <f t="shared" ca="1" si="1"/>
        <v>45</v>
      </c>
      <c r="G11" s="39" t="str">
        <f t="shared" ca="1" si="2"/>
        <v xml:space="preserve"> </v>
      </c>
      <c r="H11" s="40"/>
      <c r="J11" s="26">
        <v>55.38</v>
      </c>
      <c r="K11" s="26">
        <v>53.87</v>
      </c>
      <c r="L11" s="26">
        <v>59.47</v>
      </c>
      <c r="M11" s="22">
        <v>68.900000000000006</v>
      </c>
      <c r="N11" s="26">
        <v>74.209999999999994</v>
      </c>
      <c r="O11" s="26">
        <v>67.12</v>
      </c>
      <c r="Q11" s="154">
        <f t="shared" si="3"/>
        <v>67.424999999999997</v>
      </c>
      <c r="R11" s="152">
        <f t="shared" si="4"/>
        <v>70.736035949398087</v>
      </c>
    </row>
    <row r="12" spans="1:20" x14ac:dyDescent="0.2">
      <c r="A12" s="3"/>
      <c r="B12" s="30" t="s">
        <v>62</v>
      </c>
      <c r="C12" s="6" t="s">
        <v>37</v>
      </c>
      <c r="D12" s="38">
        <v>34841</v>
      </c>
      <c r="E12" s="38">
        <f t="shared" ca="1" si="0"/>
        <v>46122</v>
      </c>
      <c r="F12" s="6">
        <f t="shared" ca="1" si="1"/>
        <v>30</v>
      </c>
      <c r="G12" s="39" t="str">
        <f t="shared" ca="1" si="2"/>
        <v xml:space="preserve"> </v>
      </c>
      <c r="H12" s="40"/>
      <c r="J12" s="26">
        <v>0</v>
      </c>
      <c r="K12" s="26">
        <v>77.02</v>
      </c>
      <c r="L12" s="26">
        <v>72.3</v>
      </c>
      <c r="M12" s="22">
        <v>97.46</v>
      </c>
      <c r="N12" s="26">
        <v>0</v>
      </c>
      <c r="O12" s="26">
        <v>0</v>
      </c>
      <c r="Q12" s="154">
        <f t="shared" si="3"/>
        <v>61.694999999999993</v>
      </c>
      <c r="R12" s="152">
        <f t="shared" si="4"/>
        <v>64.724653139015402</v>
      </c>
    </row>
    <row r="13" spans="1:20" x14ac:dyDescent="0.2">
      <c r="A13" s="3"/>
      <c r="B13" s="30" t="s">
        <v>67</v>
      </c>
      <c r="C13" s="6" t="s">
        <v>37</v>
      </c>
      <c r="D13" s="38">
        <v>30869</v>
      </c>
      <c r="E13" s="38">
        <f t="shared" ca="1" si="0"/>
        <v>46122</v>
      </c>
      <c r="F13" s="6">
        <f t="shared" ca="1" si="1"/>
        <v>41</v>
      </c>
      <c r="G13" s="39" t="str">
        <f t="shared" ca="1" si="2"/>
        <v xml:space="preserve"> </v>
      </c>
      <c r="H13" s="40"/>
      <c r="J13" s="74">
        <v>98.19</v>
      </c>
      <c r="K13" s="74">
        <v>64.16</v>
      </c>
      <c r="L13" s="74">
        <v>71.319999999999993</v>
      </c>
      <c r="M13" s="22">
        <v>0</v>
      </c>
      <c r="N13" s="26">
        <v>0</v>
      </c>
      <c r="O13" s="26">
        <v>0</v>
      </c>
      <c r="Q13" s="154">
        <f t="shared" si="3"/>
        <v>58.417499999999997</v>
      </c>
      <c r="R13" s="152">
        <f t="shared" si="4"/>
        <v>61.286205117893388</v>
      </c>
    </row>
    <row r="14" spans="1:20" x14ac:dyDescent="0.2">
      <c r="A14" s="3"/>
      <c r="B14" s="30" t="s">
        <v>88</v>
      </c>
      <c r="C14" s="6" t="s">
        <v>38</v>
      </c>
      <c r="D14" s="38">
        <v>34155</v>
      </c>
      <c r="E14" s="38">
        <f t="shared" ca="1" si="0"/>
        <v>46122</v>
      </c>
      <c r="F14" s="6">
        <f t="shared" ca="1" si="1"/>
        <v>32</v>
      </c>
      <c r="G14" s="39" t="str">
        <f t="shared" ca="1" si="2"/>
        <v xml:space="preserve"> </v>
      </c>
      <c r="H14" s="40"/>
      <c r="J14" s="26">
        <v>0</v>
      </c>
      <c r="K14" s="26">
        <v>0</v>
      </c>
      <c r="L14" s="26">
        <v>61.76</v>
      </c>
      <c r="M14" s="22">
        <v>0</v>
      </c>
      <c r="N14" s="26">
        <v>79.209999999999994</v>
      </c>
      <c r="O14" s="26">
        <v>81.84</v>
      </c>
      <c r="Q14" s="154">
        <f t="shared" si="3"/>
        <v>55.702500000000001</v>
      </c>
      <c r="R14" s="152">
        <f t="shared" si="4"/>
        <v>58.437879754858677</v>
      </c>
    </row>
    <row r="15" spans="1:20" x14ac:dyDescent="0.2">
      <c r="A15" s="3"/>
      <c r="B15" s="30" t="s">
        <v>60</v>
      </c>
      <c r="C15" s="6" t="s">
        <v>37</v>
      </c>
      <c r="D15" s="38">
        <v>27539</v>
      </c>
      <c r="E15" s="38">
        <f t="shared" ca="1" si="0"/>
        <v>46122</v>
      </c>
      <c r="F15" s="6">
        <f t="shared" ca="1" si="1"/>
        <v>50</v>
      </c>
      <c r="G15" s="39" t="str">
        <f t="shared" ca="1" si="2"/>
        <v>Senior</v>
      </c>
      <c r="H15" s="40"/>
      <c r="J15" s="26">
        <v>0</v>
      </c>
      <c r="K15" s="26">
        <v>100</v>
      </c>
      <c r="L15" s="26">
        <v>100</v>
      </c>
      <c r="M15" s="22">
        <v>0</v>
      </c>
      <c r="N15" s="26">
        <v>0</v>
      </c>
      <c r="O15" s="26">
        <v>0</v>
      </c>
      <c r="Q15" s="154">
        <f t="shared" si="3"/>
        <v>50</v>
      </c>
      <c r="R15" s="152">
        <f t="shared" si="4"/>
        <v>52.455347385538062</v>
      </c>
    </row>
    <row r="16" spans="1:20" x14ac:dyDescent="0.2">
      <c r="A16" s="3"/>
      <c r="B16" s="30" t="s">
        <v>168</v>
      </c>
      <c r="C16" s="6" t="s">
        <v>92</v>
      </c>
      <c r="D16" s="38" t="s">
        <v>183</v>
      </c>
      <c r="E16" s="38">
        <f t="shared" ca="1" si="0"/>
        <v>46122</v>
      </c>
      <c r="F16" s="6">
        <f t="shared" ca="1" si="1"/>
        <v>33</v>
      </c>
      <c r="G16" s="39" t="str">
        <f t="shared" ca="1" si="2"/>
        <v xml:space="preserve"> </v>
      </c>
      <c r="H16" s="40"/>
      <c r="J16" s="26">
        <v>0</v>
      </c>
      <c r="K16" s="26">
        <v>0</v>
      </c>
      <c r="L16" s="26">
        <v>43.79</v>
      </c>
      <c r="M16" s="22">
        <v>0</v>
      </c>
      <c r="N16" s="26">
        <v>74.37</v>
      </c>
      <c r="O16" s="26">
        <v>73.95</v>
      </c>
      <c r="Q16" s="154">
        <f t="shared" si="3"/>
        <v>48.027500000000003</v>
      </c>
      <c r="R16" s="152">
        <f t="shared" si="4"/>
        <v>50.385983931178593</v>
      </c>
    </row>
    <row r="17" spans="1:18" x14ac:dyDescent="0.2">
      <c r="A17" s="3"/>
      <c r="B17" s="30" t="s">
        <v>56</v>
      </c>
      <c r="C17" s="6" t="s">
        <v>37</v>
      </c>
      <c r="D17" s="38">
        <v>39443</v>
      </c>
      <c r="E17" s="38">
        <f t="shared" ca="1" si="0"/>
        <v>46122</v>
      </c>
      <c r="F17" s="6">
        <f t="shared" ca="1" si="1"/>
        <v>18</v>
      </c>
      <c r="G17" s="39" t="str">
        <f t="shared" ca="1" si="2"/>
        <v>Junior</v>
      </c>
      <c r="H17" s="40"/>
      <c r="J17" s="26">
        <v>0</v>
      </c>
      <c r="K17" s="26">
        <v>76.75</v>
      </c>
      <c r="L17" s="26">
        <v>80.400000000000006</v>
      </c>
      <c r="M17" s="22">
        <v>0</v>
      </c>
      <c r="N17" s="26">
        <v>0</v>
      </c>
      <c r="O17" s="26">
        <v>0</v>
      </c>
      <c r="Q17" s="154">
        <f t="shared" si="3"/>
        <v>39.287500000000001</v>
      </c>
      <c r="R17" s="152">
        <f t="shared" si="4"/>
        <v>41.216789208186533</v>
      </c>
    </row>
    <row r="18" spans="1:18" x14ac:dyDescent="0.2">
      <c r="A18" s="3"/>
      <c r="B18" s="30" t="s">
        <v>270</v>
      </c>
      <c r="C18" s="6" t="s">
        <v>37</v>
      </c>
      <c r="D18" s="38">
        <v>35144</v>
      </c>
      <c r="E18" s="38">
        <f t="shared" ca="1" si="0"/>
        <v>46122</v>
      </c>
      <c r="F18" s="6">
        <f t="shared" ca="1" si="1"/>
        <v>30</v>
      </c>
      <c r="G18" s="39" t="str">
        <f t="shared" ca="1" si="2"/>
        <v xml:space="preserve"> </v>
      </c>
      <c r="H18" s="40"/>
      <c r="J18" s="26">
        <v>0</v>
      </c>
      <c r="K18" s="26">
        <v>0</v>
      </c>
      <c r="L18" s="26">
        <v>0</v>
      </c>
      <c r="M18" s="22">
        <v>92</v>
      </c>
      <c r="N18" s="26">
        <v>0</v>
      </c>
      <c r="O18" s="26">
        <v>0</v>
      </c>
      <c r="Q18" s="154">
        <f t="shared" si="3"/>
        <v>23</v>
      </c>
      <c r="R18" s="152">
        <f t="shared" si="4"/>
        <v>24.129459797347511</v>
      </c>
    </row>
    <row r="19" spans="1:18" x14ac:dyDescent="0.2">
      <c r="A19" s="3"/>
      <c r="B19" s="30" t="s">
        <v>27</v>
      </c>
      <c r="C19" s="6" t="s">
        <v>37</v>
      </c>
      <c r="D19" s="38">
        <v>23235</v>
      </c>
      <c r="E19" s="38">
        <f t="shared" ca="1" si="0"/>
        <v>46122</v>
      </c>
      <c r="F19" s="6">
        <f t="shared" ca="1" si="1"/>
        <v>62</v>
      </c>
      <c r="G19" s="39" t="str">
        <f t="shared" ca="1" si="2"/>
        <v>Super Senior</v>
      </c>
      <c r="H19" s="40"/>
      <c r="J19" s="26">
        <v>0</v>
      </c>
      <c r="K19" s="26">
        <v>0</v>
      </c>
      <c r="L19" s="26">
        <v>89.23</v>
      </c>
      <c r="M19" s="22">
        <v>0</v>
      </c>
      <c r="N19" s="26">
        <v>0</v>
      </c>
      <c r="O19" s="26">
        <v>0</v>
      </c>
      <c r="Q19" s="154">
        <f t="shared" si="3"/>
        <v>22.307500000000001</v>
      </c>
      <c r="R19" s="152">
        <f t="shared" si="4"/>
        <v>23.402953236057808</v>
      </c>
    </row>
    <row r="20" spans="1:18" x14ac:dyDescent="0.2">
      <c r="A20" s="3"/>
      <c r="B20" s="30" t="s">
        <v>73</v>
      </c>
      <c r="C20" s="6" t="s">
        <v>37</v>
      </c>
      <c r="D20" s="38">
        <v>24632</v>
      </c>
      <c r="E20" s="38">
        <f t="shared" ca="1" si="0"/>
        <v>46122</v>
      </c>
      <c r="F20" s="6">
        <f t="shared" ca="1" si="1"/>
        <v>58</v>
      </c>
      <c r="G20" s="39" t="str">
        <f t="shared" ca="1" si="2"/>
        <v>Senior</v>
      </c>
      <c r="H20" s="40"/>
      <c r="J20" s="26">
        <v>0</v>
      </c>
      <c r="K20" s="26">
        <v>84.29</v>
      </c>
      <c r="L20" s="26">
        <v>0</v>
      </c>
      <c r="M20" s="22">
        <v>0</v>
      </c>
      <c r="N20" s="26">
        <v>0</v>
      </c>
      <c r="O20" s="26">
        <v>0</v>
      </c>
      <c r="Q20" s="154">
        <f t="shared" si="3"/>
        <v>21.072500000000002</v>
      </c>
      <c r="R20" s="152">
        <f t="shared" si="4"/>
        <v>22.107306155635019</v>
      </c>
    </row>
    <row r="21" spans="1:18" x14ac:dyDescent="0.2">
      <c r="A21" s="3"/>
      <c r="B21" s="30" t="s">
        <v>156</v>
      </c>
      <c r="C21" s="6" t="s">
        <v>37</v>
      </c>
      <c r="D21" s="38" t="s">
        <v>184</v>
      </c>
      <c r="E21" s="38">
        <f t="shared" ca="1" si="0"/>
        <v>46122</v>
      </c>
      <c r="F21" s="6">
        <f t="shared" ca="1" si="1"/>
        <v>44</v>
      </c>
      <c r="G21" s="39" t="str">
        <f t="shared" ca="1" si="2"/>
        <v xml:space="preserve"> </v>
      </c>
      <c r="H21" s="40"/>
      <c r="J21" s="26">
        <v>0</v>
      </c>
      <c r="K21" s="26">
        <v>0</v>
      </c>
      <c r="L21" s="26">
        <v>70.569999999999993</v>
      </c>
      <c r="M21" s="22">
        <v>0</v>
      </c>
      <c r="N21" s="26">
        <v>0</v>
      </c>
      <c r="O21" s="26">
        <v>0</v>
      </c>
      <c r="Q21" s="154">
        <f t="shared" si="3"/>
        <v>17.642499999999998</v>
      </c>
      <c r="R21" s="152">
        <f t="shared" si="4"/>
        <v>18.508869324987103</v>
      </c>
    </row>
    <row r="22" spans="1:18" x14ac:dyDescent="0.2">
      <c r="A22" s="3"/>
      <c r="B22" s="30" t="s">
        <v>90</v>
      </c>
      <c r="C22" s="6" t="s">
        <v>92</v>
      </c>
      <c r="D22" s="38">
        <v>26639</v>
      </c>
      <c r="E22" s="38">
        <f t="shared" ca="1" si="0"/>
        <v>46122</v>
      </c>
      <c r="F22" s="6">
        <f t="shared" ca="1" si="1"/>
        <v>53</v>
      </c>
      <c r="G22" s="39" t="str">
        <f t="shared" ca="1" si="2"/>
        <v>Senior</v>
      </c>
      <c r="H22" s="40"/>
      <c r="J22" s="26">
        <v>0</v>
      </c>
      <c r="K22" s="26">
        <v>0</v>
      </c>
      <c r="L22" s="26">
        <v>56.29</v>
      </c>
      <c r="M22" s="22">
        <v>0</v>
      </c>
      <c r="N22" s="26">
        <v>0</v>
      </c>
      <c r="O22" s="26">
        <v>0</v>
      </c>
      <c r="Q22" s="154">
        <f t="shared" si="3"/>
        <v>14.0725</v>
      </c>
      <c r="R22" s="152">
        <f t="shared" si="4"/>
        <v>14.763557521659687</v>
      </c>
    </row>
    <row r="23" spans="1:18" x14ac:dyDescent="0.2">
      <c r="A23" s="3"/>
      <c r="B23" s="30" t="s">
        <v>35</v>
      </c>
      <c r="C23" s="6" t="s">
        <v>37</v>
      </c>
      <c r="D23" s="38" t="s">
        <v>172</v>
      </c>
      <c r="E23" s="38">
        <f t="shared" ca="1" si="0"/>
        <v>46122</v>
      </c>
      <c r="F23" s="6">
        <f t="shared" ca="1" si="1"/>
        <v>59</v>
      </c>
      <c r="G23" s="39" t="str">
        <f t="shared" ca="1" si="2"/>
        <v>Senior</v>
      </c>
      <c r="H23" s="39"/>
      <c r="J23" s="26">
        <v>0</v>
      </c>
      <c r="K23" s="26">
        <v>0</v>
      </c>
      <c r="L23" s="26">
        <v>0</v>
      </c>
      <c r="M23" s="22">
        <v>53.77</v>
      </c>
      <c r="N23" s="26">
        <v>0</v>
      </c>
      <c r="O23" s="26">
        <v>0</v>
      </c>
      <c r="Q23" s="154">
        <f t="shared" si="3"/>
        <v>13.442500000000001</v>
      </c>
      <c r="R23" s="152">
        <f t="shared" si="4"/>
        <v>14.102620144601911</v>
      </c>
    </row>
    <row r="24" spans="1:18" x14ac:dyDescent="0.2">
      <c r="A24" s="3"/>
      <c r="B24" s="30" t="s">
        <v>97</v>
      </c>
      <c r="C24" s="6" t="s">
        <v>92</v>
      </c>
      <c r="D24" s="38" t="s">
        <v>175</v>
      </c>
      <c r="E24" s="38">
        <f t="shared" ca="1" si="0"/>
        <v>46122</v>
      </c>
      <c r="F24" s="6">
        <f t="shared" ca="1" si="1"/>
        <v>42</v>
      </c>
      <c r="G24" s="39" t="str">
        <f t="shared" ca="1" si="2"/>
        <v xml:space="preserve"> </v>
      </c>
      <c r="H24" s="40" t="s">
        <v>31</v>
      </c>
      <c r="J24" s="26">
        <v>0</v>
      </c>
      <c r="K24" s="26">
        <v>0</v>
      </c>
      <c r="L24" s="26">
        <v>50.47</v>
      </c>
      <c r="M24" s="22">
        <v>0</v>
      </c>
      <c r="N24" s="26">
        <v>0</v>
      </c>
      <c r="O24" s="26">
        <v>0</v>
      </c>
      <c r="Q24" s="154">
        <f t="shared" si="3"/>
        <v>12.6175</v>
      </c>
      <c r="R24" s="152">
        <f t="shared" si="4"/>
        <v>13.237106912740529</v>
      </c>
    </row>
    <row r="25" spans="1:18" x14ac:dyDescent="0.2">
      <c r="A25" s="3"/>
      <c r="B25" s="30" t="s">
        <v>89</v>
      </c>
      <c r="C25" s="61" t="s">
        <v>37</v>
      </c>
      <c r="D25" s="38">
        <v>34570</v>
      </c>
      <c r="E25" s="38">
        <f t="shared" ca="1" si="0"/>
        <v>46122</v>
      </c>
      <c r="F25" s="6">
        <f t="shared" ca="1" si="1"/>
        <v>31</v>
      </c>
      <c r="G25" s="39" t="str">
        <f t="shared" ca="1" si="2"/>
        <v xml:space="preserve"> </v>
      </c>
      <c r="H25" s="40"/>
      <c r="J25" s="26">
        <v>0</v>
      </c>
      <c r="K25" s="26">
        <v>0</v>
      </c>
      <c r="L25" s="26">
        <v>0</v>
      </c>
      <c r="M25" s="22">
        <v>0</v>
      </c>
      <c r="N25" s="26">
        <v>0</v>
      </c>
      <c r="O25" s="26">
        <v>0</v>
      </c>
      <c r="Q25" s="154">
        <f t="shared" si="3"/>
        <v>0</v>
      </c>
      <c r="R25" s="152">
        <f t="shared" si="4"/>
        <v>0</v>
      </c>
    </row>
    <row r="26" spans="1:18" x14ac:dyDescent="0.2">
      <c r="H26" s="25"/>
      <c r="I26" s="25"/>
      <c r="J26" s="25"/>
      <c r="K26" s="25"/>
      <c r="L26" s="25"/>
      <c r="M26" s="25"/>
      <c r="N26" s="25"/>
      <c r="O26" s="25"/>
      <c r="Q26"/>
      <c r="R26" s="129"/>
    </row>
    <row r="27" spans="1:18" ht="20" customHeight="1" x14ac:dyDescent="0.2">
      <c r="B27" s="23"/>
      <c r="D27" s="48" t="s">
        <v>83</v>
      </c>
      <c r="J27" s="169" t="s">
        <v>84</v>
      </c>
      <c r="K27" s="169"/>
      <c r="L27" s="169"/>
      <c r="M27" s="169"/>
      <c r="N27" s="169"/>
      <c r="O27" s="169"/>
      <c r="Q27" s="47" cm="1">
        <f t="array" ref="Q27">AVERAGE(LARGE($Q$6:$Q$25,{1,2,3}))</f>
        <v>95.319166666666661</v>
      </c>
      <c r="R27" s="129"/>
    </row>
    <row r="28" spans="1:18" x14ac:dyDescent="0.2">
      <c r="B28" s="3"/>
      <c r="H28" s="4"/>
      <c r="Q28" s="126" t="s">
        <v>239</v>
      </c>
      <c r="R28" s="129"/>
    </row>
    <row r="29" spans="1:18" ht="58" customHeight="1" x14ac:dyDescent="0.2">
      <c r="B29" s="3"/>
      <c r="H29" s="4"/>
      <c r="Q29" s="163" t="s">
        <v>195</v>
      </c>
      <c r="R29" s="163"/>
    </row>
    <row r="30" spans="1:18" x14ac:dyDescent="0.2">
      <c r="B30" s="3"/>
      <c r="H30" s="4"/>
      <c r="Q30" s="49"/>
    </row>
    <row r="31" spans="1:18" ht="44" customHeight="1" x14ac:dyDescent="0.2">
      <c r="B31" s="3"/>
      <c r="H31" s="4"/>
      <c r="Q31" s="25"/>
    </row>
    <row r="32" spans="1:18" ht="47" customHeight="1" x14ac:dyDescent="0.2">
      <c r="H32" s="4"/>
      <c r="Q32" s="25"/>
    </row>
    <row r="33" spans="2:17" ht="54" customHeight="1" x14ac:dyDescent="0.2">
      <c r="B33"/>
      <c r="C33"/>
      <c r="D33"/>
      <c r="E33"/>
      <c r="F33"/>
      <c r="G33"/>
      <c r="H33"/>
      <c r="K33"/>
      <c r="Q33" s="25"/>
    </row>
    <row r="34" spans="2:17" ht="18" x14ac:dyDescent="0.2">
      <c r="B34" s="50"/>
      <c r="C34"/>
      <c r="D34"/>
      <c r="E34"/>
      <c r="F34"/>
      <c r="G34"/>
      <c r="H34"/>
      <c r="K34"/>
      <c r="Q34" s="25"/>
    </row>
    <row r="35" spans="2:17" x14ac:dyDescent="0.2">
      <c r="B35" s="49"/>
      <c r="C35" s="49"/>
      <c r="D35" s="49"/>
      <c r="E35" s="49"/>
      <c r="F35" s="49"/>
      <c r="G35" s="49"/>
      <c r="H35" s="49"/>
      <c r="I35" s="49"/>
      <c r="K35" s="49"/>
      <c r="Q35" s="25"/>
    </row>
    <row r="36" spans="2:17" x14ac:dyDescent="0.2">
      <c r="B36" s="49"/>
      <c r="C36" s="49"/>
      <c r="D36" s="49"/>
      <c r="E36" s="49"/>
      <c r="F36" s="49"/>
      <c r="G36" s="49"/>
      <c r="H36" s="49"/>
      <c r="I36" s="49"/>
      <c r="K36" s="49"/>
      <c r="Q36" s="25"/>
    </row>
    <row r="37" spans="2:17" x14ac:dyDescent="0.2">
      <c r="D37" s="25"/>
      <c r="E37" s="25"/>
      <c r="F37" s="25"/>
      <c r="G37" s="25"/>
      <c r="H37" s="25"/>
      <c r="I37" s="25"/>
      <c r="K37" s="25"/>
      <c r="Q37" s="25"/>
    </row>
    <row r="38" spans="2:17" x14ac:dyDescent="0.2">
      <c r="D38" s="25"/>
      <c r="E38" s="25"/>
      <c r="F38" s="25"/>
      <c r="G38" s="25"/>
      <c r="H38" s="25"/>
      <c r="I38" s="25"/>
      <c r="K38" s="25"/>
      <c r="Q38" s="25"/>
    </row>
    <row r="39" spans="2:17" x14ac:dyDescent="0.2">
      <c r="D39" s="25"/>
      <c r="E39" s="25"/>
      <c r="F39" s="25"/>
      <c r="G39" s="25"/>
      <c r="H39" s="25"/>
      <c r="I39" s="25"/>
      <c r="K39" s="25"/>
      <c r="L39" s="25"/>
      <c r="M39" s="25"/>
      <c r="N39" s="25"/>
      <c r="O39" s="25"/>
      <c r="Q39" s="25"/>
    </row>
    <row r="40" spans="2:17" x14ac:dyDescent="0.2"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Q40" s="25"/>
    </row>
    <row r="41" spans="2:17" x14ac:dyDescent="0.2"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Q41" s="25"/>
    </row>
    <row r="42" spans="2:17" x14ac:dyDescent="0.2"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Q42" s="25"/>
    </row>
    <row r="43" spans="2:17" x14ac:dyDescent="0.2"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Q43" s="25"/>
    </row>
    <row r="44" spans="2:17" x14ac:dyDescent="0.2"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Q44"/>
    </row>
    <row r="45" spans="2:17" x14ac:dyDescent="0.2"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Q45"/>
    </row>
    <row r="46" spans="2:17" x14ac:dyDescent="0.2"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Q46"/>
    </row>
    <row r="47" spans="2:17" x14ac:dyDescent="0.2"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Q47"/>
    </row>
    <row r="48" spans="2:17" x14ac:dyDescent="0.2"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Q48"/>
    </row>
    <row r="49" spans="2:17" x14ac:dyDescent="0.2">
      <c r="B49" s="49"/>
      <c r="C49"/>
      <c r="D49"/>
      <c r="E49"/>
      <c r="F49"/>
      <c r="G49"/>
      <c r="H49"/>
      <c r="J49"/>
      <c r="K49"/>
      <c r="L49"/>
      <c r="M49"/>
      <c r="N49"/>
      <c r="O49"/>
      <c r="Q49"/>
    </row>
    <row r="50" spans="2:17" x14ac:dyDescent="0.2">
      <c r="B50" s="49"/>
      <c r="C50"/>
      <c r="D50"/>
      <c r="E50"/>
      <c r="F50"/>
      <c r="G50"/>
      <c r="H50"/>
      <c r="J50"/>
      <c r="K50"/>
      <c r="L50"/>
      <c r="M50"/>
      <c r="N50"/>
      <c r="O50"/>
      <c r="Q50"/>
    </row>
    <row r="51" spans="2:17" x14ac:dyDescent="0.2">
      <c r="B51" s="25"/>
      <c r="C51"/>
      <c r="D51"/>
      <c r="E51"/>
      <c r="F51"/>
      <c r="G51"/>
      <c r="H51"/>
      <c r="J51"/>
      <c r="K51"/>
      <c r="L51"/>
      <c r="M51"/>
      <c r="N51"/>
      <c r="O51"/>
      <c r="Q51"/>
    </row>
    <row r="52" spans="2:17" x14ac:dyDescent="0.2">
      <c r="B52" s="25"/>
      <c r="C52"/>
      <c r="D52"/>
      <c r="E52"/>
      <c r="F52"/>
      <c r="G52"/>
      <c r="H52"/>
      <c r="J52"/>
      <c r="K52"/>
      <c r="L52"/>
      <c r="M52"/>
      <c r="N52"/>
      <c r="O52"/>
      <c r="Q52"/>
    </row>
    <row r="53" spans="2:17" x14ac:dyDescent="0.2">
      <c r="B53" s="25"/>
      <c r="C53"/>
      <c r="D53"/>
      <c r="E53"/>
      <c r="F53"/>
      <c r="G53"/>
      <c r="H53"/>
      <c r="J53"/>
      <c r="K53"/>
      <c r="L53"/>
      <c r="M53"/>
      <c r="N53"/>
      <c r="O53"/>
      <c r="Q53"/>
    </row>
    <row r="54" spans="2:17" x14ac:dyDescent="0.2">
      <c r="B54" s="25"/>
      <c r="C54"/>
      <c r="D54"/>
      <c r="E54"/>
      <c r="F54"/>
      <c r="G54"/>
      <c r="H54"/>
      <c r="J54"/>
      <c r="K54"/>
      <c r="L54"/>
      <c r="M54"/>
      <c r="N54"/>
      <c r="O54"/>
      <c r="Q54"/>
    </row>
    <row r="55" spans="2:17" x14ac:dyDescent="0.2">
      <c r="B55" s="25"/>
      <c r="C55"/>
      <c r="D55"/>
      <c r="E55"/>
      <c r="F55"/>
      <c r="G55"/>
      <c r="H55"/>
      <c r="J55"/>
      <c r="K55"/>
      <c r="L55"/>
      <c r="M55"/>
      <c r="N55"/>
      <c r="O55"/>
      <c r="Q55"/>
    </row>
    <row r="56" spans="2:17" x14ac:dyDescent="0.2">
      <c r="B56" s="25"/>
      <c r="C56"/>
      <c r="D56"/>
      <c r="E56"/>
      <c r="F56"/>
      <c r="G56"/>
      <c r="H56"/>
      <c r="J56"/>
      <c r="K56"/>
      <c r="L56"/>
      <c r="M56"/>
      <c r="N56"/>
      <c r="O56"/>
      <c r="Q56"/>
    </row>
    <row r="57" spans="2:17" x14ac:dyDescent="0.2">
      <c r="B57" s="25"/>
      <c r="C57"/>
      <c r="D57"/>
      <c r="E57"/>
      <c r="F57"/>
      <c r="G57"/>
      <c r="H57"/>
      <c r="J57"/>
      <c r="K57"/>
      <c r="L57"/>
      <c r="M57"/>
      <c r="N57"/>
      <c r="O57"/>
      <c r="Q57"/>
    </row>
    <row r="58" spans="2:17" x14ac:dyDescent="0.2">
      <c r="B58" s="25"/>
      <c r="C58"/>
      <c r="D58"/>
      <c r="E58"/>
      <c r="F58"/>
      <c r="G58"/>
      <c r="H58"/>
      <c r="J58"/>
      <c r="K58"/>
      <c r="L58"/>
      <c r="M58"/>
      <c r="N58"/>
      <c r="O58"/>
      <c r="Q58"/>
    </row>
    <row r="59" spans="2:17" x14ac:dyDescent="0.2">
      <c r="B59" s="25"/>
      <c r="C59"/>
      <c r="D59"/>
      <c r="E59"/>
      <c r="F59"/>
      <c r="G59"/>
      <c r="H59"/>
      <c r="J59"/>
      <c r="K59"/>
      <c r="L59"/>
      <c r="M59"/>
      <c r="N59"/>
      <c r="O59"/>
    </row>
    <row r="60" spans="2:17" x14ac:dyDescent="0.2">
      <c r="B60" s="25"/>
      <c r="C60"/>
      <c r="D60"/>
      <c r="E60"/>
      <c r="F60"/>
      <c r="G60"/>
      <c r="H60"/>
      <c r="J60"/>
      <c r="K60"/>
      <c r="L60"/>
      <c r="M60"/>
      <c r="N60"/>
      <c r="O60"/>
    </row>
    <row r="61" spans="2:17" x14ac:dyDescent="0.2">
      <c r="B61" s="25"/>
      <c r="C61"/>
      <c r="D61"/>
      <c r="E61"/>
      <c r="F61"/>
      <c r="G61"/>
      <c r="H61"/>
      <c r="J61"/>
      <c r="K61"/>
      <c r="L61"/>
      <c r="M61"/>
      <c r="N61"/>
      <c r="O61"/>
    </row>
    <row r="62" spans="2:17" x14ac:dyDescent="0.2">
      <c r="B62" s="25"/>
      <c r="C62"/>
      <c r="D62"/>
      <c r="E62"/>
      <c r="F62"/>
      <c r="G62"/>
      <c r="H62"/>
      <c r="J62"/>
      <c r="K62"/>
      <c r="L62"/>
      <c r="M62"/>
      <c r="N62"/>
      <c r="O62"/>
    </row>
  </sheetData>
  <autoFilter ref="B5:R25" xr:uid="{264D980C-F674-E747-8F89-CA084ACBB851}">
    <sortState xmlns:xlrd2="http://schemas.microsoft.com/office/spreadsheetml/2017/richdata2" ref="B6:R25">
      <sortCondition descending="1" ref="R5:R25"/>
    </sortState>
  </autoFilter>
  <mergeCells count="7">
    <mergeCell ref="Q29:R29"/>
    <mergeCell ref="G4:H4"/>
    <mergeCell ref="J2:O2"/>
    <mergeCell ref="J27:O27"/>
    <mergeCell ref="Q2:R2"/>
    <mergeCell ref="Q3:Q4"/>
    <mergeCell ref="R3:R4"/>
  </mergeCells>
  <conditionalFormatting sqref="C6:C25">
    <cfRule type="cellIs" dxfId="71" priority="4" operator="equal">
      <formula>"B"</formula>
    </cfRule>
    <cfRule type="cellIs" dxfId="70" priority="5" stopIfTrue="1" operator="equal">
      <formula>"A"</formula>
    </cfRule>
  </conditionalFormatting>
  <conditionalFormatting sqref="F6:F25">
    <cfRule type="cellIs" dxfId="69" priority="6" operator="lessThan">
      <formula>14</formula>
    </cfRule>
    <cfRule type="cellIs" dxfId="68" priority="7" stopIfTrue="1" operator="greaterThan">
      <formula>59</formula>
    </cfRule>
    <cfRule type="cellIs" dxfId="67" priority="8" stopIfTrue="1" operator="between">
      <formula>50</formula>
      <formula>59</formula>
    </cfRule>
    <cfRule type="cellIs" dxfId="66" priority="9" operator="between">
      <formula>14</formula>
      <formula>21</formula>
    </cfRule>
  </conditionalFormatting>
  <conditionalFormatting sqref="G6:G25">
    <cfRule type="cellIs" dxfId="65" priority="11" operator="equal">
      <formula>"Super Junior"</formula>
    </cfRule>
    <cfRule type="cellIs" dxfId="64" priority="12" stopIfTrue="1" operator="equal">
      <formula>"Super Senior"</formula>
    </cfRule>
    <cfRule type="cellIs" dxfId="63" priority="13" operator="equal">
      <formula>"Senior"</formula>
    </cfRule>
    <cfRule type="cellIs" dxfId="62" priority="14" operator="equal">
      <formula>"Junior"</formula>
    </cfRule>
  </conditionalFormatting>
  <conditionalFormatting sqref="H6:L19 N6:N25 H20:I20">
    <cfRule type="cellIs" dxfId="61" priority="32" operator="equal">
      <formula>"Lady"</formula>
    </cfRule>
  </conditionalFormatting>
  <conditionalFormatting sqref="J20:L21 H22:L25">
    <cfRule type="cellIs" dxfId="60" priority="95" operator="equal">
      <formula>"Lady"</formula>
    </cfRule>
  </conditionalFormatting>
  <conditionalFormatting sqref="J6:M25 N7:N22">
    <cfRule type="cellIs" dxfId="59" priority="33" stopIfTrue="1" operator="equal">
      <formula>0</formula>
    </cfRule>
  </conditionalFormatting>
  <conditionalFormatting sqref="N6:O6 N23:O25">
    <cfRule type="cellIs" dxfId="58" priority="41" stopIfTrue="1" operator="equal">
      <formula>0</formula>
    </cfRule>
  </conditionalFormatting>
  <conditionalFormatting sqref="O7:O22">
    <cfRule type="cellIs" dxfId="57" priority="40" operator="equal">
      <formula>0</formula>
    </cfRule>
  </conditionalFormatting>
  <conditionalFormatting sqref="Q27">
    <cfRule type="cellIs" dxfId="56" priority="36" stopIfTrue="1" operator="equal">
      <formula>0</formula>
    </cfRule>
    <cfRule type="cellIs" dxfId="55" priority="37" operator="lessThan">
      <formula>74.99</formula>
    </cfRule>
  </conditionalFormatting>
  <conditionalFormatting sqref="R6:R25">
    <cfRule type="cellIs" dxfId="54" priority="34" operator="equal">
      <formula>0</formula>
    </cfRule>
    <cfRule type="cellIs" dxfId="53" priority="35" stopIfTrue="1" operator="lessThan">
      <formula>75</formula>
    </cfRule>
  </conditionalFormatting>
  <hyperlinks>
    <hyperlink ref="C1" r:id="rId1" xr:uid="{8B53C809-0D5F-4F4B-9A74-0B1D1B8B048E}"/>
  </hyperlinks>
  <pageMargins left="0.7" right="0.7" top="0.75" bottom="0.75" header="0.3" footer="0.3"/>
  <pageSetup paperSize="9"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386CD8-AA7C-F148-8826-E226C6C8B820}">
  <sheetPr codeName="Sheet8">
    <tabColor theme="5"/>
  </sheetPr>
  <dimension ref="A2:T57"/>
  <sheetViews>
    <sheetView tabSelected="1" zoomScale="120" zoomScaleNormal="120" workbookViewId="0">
      <selection activeCell="U15" sqref="U15"/>
    </sheetView>
  </sheetViews>
  <sheetFormatPr baseColWidth="10" defaultColWidth="11.5" defaultRowHeight="15" x14ac:dyDescent="0.2"/>
  <cols>
    <col min="1" max="1" width="5" customWidth="1"/>
    <col min="2" max="2" width="20.1640625" style="3" customWidth="1"/>
    <col min="3" max="3" width="8.5" style="3" customWidth="1"/>
    <col min="4" max="4" width="11.33203125" hidden="1" customWidth="1"/>
    <col min="5" max="6" width="10.83203125" hidden="1" customWidth="1"/>
    <col min="8" max="8" width="7.33203125" customWidth="1"/>
    <col min="9" max="9" width="5" customWidth="1"/>
    <col min="10" max="11" width="11.83203125" style="4" customWidth="1"/>
    <col min="12" max="12" width="11.5" style="4" customWidth="1"/>
    <col min="13" max="15" width="12.1640625" style="4" customWidth="1"/>
    <col min="16" max="16" width="5.1640625" customWidth="1"/>
    <col min="17" max="17" width="14" style="3" customWidth="1"/>
    <col min="18" max="18" width="13.1640625" style="3" customWidth="1"/>
  </cols>
  <sheetData>
    <row r="2" spans="1:20" ht="32" customHeight="1" x14ac:dyDescent="0.2">
      <c r="B2" s="5" t="s">
        <v>238</v>
      </c>
      <c r="C2" s="5"/>
      <c r="J2" s="183" t="s">
        <v>82</v>
      </c>
      <c r="K2" s="183"/>
      <c r="L2" s="183"/>
      <c r="M2" s="183"/>
      <c r="N2" s="183"/>
      <c r="O2" s="183"/>
      <c r="Q2" s="166" t="s">
        <v>240</v>
      </c>
      <c r="R2" s="168"/>
    </row>
    <row r="3" spans="1:20" ht="15" customHeight="1" x14ac:dyDescent="0.2">
      <c r="J3" s="6">
        <v>2025</v>
      </c>
      <c r="K3" s="6">
        <v>2025</v>
      </c>
      <c r="L3" s="6">
        <v>2025</v>
      </c>
      <c r="M3" s="6">
        <v>2025</v>
      </c>
      <c r="N3" s="142" t="s">
        <v>192</v>
      </c>
      <c r="O3" s="142" t="s">
        <v>235</v>
      </c>
      <c r="Q3" s="170" t="s">
        <v>257</v>
      </c>
      <c r="R3" s="172" t="s">
        <v>258</v>
      </c>
    </row>
    <row r="4" spans="1:20" s="55" customFormat="1" ht="52" customHeight="1" x14ac:dyDescent="0.2">
      <c r="B4" s="66" t="s">
        <v>0</v>
      </c>
      <c r="C4" s="67" t="s">
        <v>96</v>
      </c>
      <c r="D4" s="67" t="s">
        <v>78</v>
      </c>
      <c r="E4" s="67" t="s">
        <v>81</v>
      </c>
      <c r="F4" s="67" t="s">
        <v>79</v>
      </c>
      <c r="G4" s="180" t="s">
        <v>80</v>
      </c>
      <c r="H4" s="181"/>
      <c r="J4" s="111" t="s">
        <v>85</v>
      </c>
      <c r="K4" s="111" t="s">
        <v>64</v>
      </c>
      <c r="L4" s="111" t="s">
        <v>91</v>
      </c>
      <c r="M4" s="111" t="s">
        <v>146</v>
      </c>
      <c r="N4" s="144" t="s">
        <v>64</v>
      </c>
      <c r="O4" s="144" t="s">
        <v>72</v>
      </c>
      <c r="P4" s="13"/>
      <c r="Q4" s="171"/>
      <c r="R4" s="173"/>
    </row>
    <row r="5" spans="1:20" s="1" customFormat="1" ht="17" customHeight="1" x14ac:dyDescent="0.2">
      <c r="B5" s="30"/>
      <c r="C5" s="8"/>
      <c r="D5" s="8"/>
      <c r="E5" s="8"/>
      <c r="F5" s="8"/>
      <c r="G5" s="8"/>
      <c r="H5" s="8"/>
      <c r="J5" s="10">
        <v>45865</v>
      </c>
      <c r="K5" s="10">
        <v>45893</v>
      </c>
      <c r="L5" s="10">
        <v>45907</v>
      </c>
      <c r="M5" s="10">
        <v>45984</v>
      </c>
      <c r="N5" s="143">
        <v>46047</v>
      </c>
      <c r="O5" s="143">
        <v>46068</v>
      </c>
      <c r="Q5" s="46"/>
      <c r="R5" s="127"/>
    </row>
    <row r="6" spans="1:20" x14ac:dyDescent="0.2">
      <c r="A6" s="3"/>
      <c r="B6" s="30" t="s">
        <v>19</v>
      </c>
      <c r="C6" s="6" t="s">
        <v>37</v>
      </c>
      <c r="D6" s="38" t="s">
        <v>170</v>
      </c>
      <c r="E6" s="38">
        <f ca="1">TODAY()</f>
        <v>46122</v>
      </c>
      <c r="F6" s="6">
        <f ca="1">DATEDIF(D6,E6,"y")</f>
        <v>53</v>
      </c>
      <c r="G6" s="39" t="str">
        <f ca="1">IF(F6&gt;59, "Super Senior", IF(F6&gt;=50, "Senior", IF(F6&gt;=21, " ", IF(F6&gt;=13, "Junior", "Super Junior"))))</f>
        <v>Senior</v>
      </c>
      <c r="H6" s="39"/>
      <c r="J6" s="26">
        <v>100</v>
      </c>
      <c r="K6" s="26">
        <v>100</v>
      </c>
      <c r="L6" s="26">
        <v>100</v>
      </c>
      <c r="M6" s="22">
        <v>0</v>
      </c>
      <c r="N6" s="26">
        <v>84.85</v>
      </c>
      <c r="O6" s="26">
        <v>94.79</v>
      </c>
      <c r="Q6" s="154">
        <f>(SUM(J6:O6)-SMALL(J6:O6,1)-SMALL(J6:O6,2))/4</f>
        <v>98.697500000000019</v>
      </c>
      <c r="R6" s="151">
        <f>Q6/$Q$24*100</f>
        <v>110.46991008469203</v>
      </c>
    </row>
    <row r="7" spans="1:20" x14ac:dyDescent="0.2">
      <c r="A7" s="3"/>
      <c r="B7" s="30" t="s">
        <v>157</v>
      </c>
      <c r="C7" s="6" t="s">
        <v>37</v>
      </c>
      <c r="D7" s="38">
        <v>40854</v>
      </c>
      <c r="E7" s="38">
        <f ca="1">TODAY()</f>
        <v>46122</v>
      </c>
      <c r="F7" s="6">
        <f ca="1">DATEDIF(D7,E7,"y")</f>
        <v>14</v>
      </c>
      <c r="G7" s="39" t="str">
        <f ca="1">IF(F7&gt;59, "Super Senior", IF(F7&gt;=50, "Senior", IF(F7&gt;=21, " ", IF(F7&gt;=13, "Junior", "Super Junior"))))</f>
        <v>Junior</v>
      </c>
      <c r="H7" s="39"/>
      <c r="J7" s="26">
        <v>88.22</v>
      </c>
      <c r="K7" s="26">
        <v>86.5</v>
      </c>
      <c r="L7" s="26">
        <v>47.86</v>
      </c>
      <c r="M7" s="22">
        <v>72.150000000000006</v>
      </c>
      <c r="N7" s="26">
        <v>81.83</v>
      </c>
      <c r="O7" s="26">
        <v>83.43</v>
      </c>
      <c r="Q7" s="154">
        <f>(SUM(J7:O7)-SMALL(J7:O7,1)-SMALL(J7:O7,2))/4</f>
        <v>84.995000000000005</v>
      </c>
      <c r="R7" s="151">
        <f>Q7/$Q$24*100</f>
        <v>95.133007499160527</v>
      </c>
    </row>
    <row r="8" spans="1:20" x14ac:dyDescent="0.2">
      <c r="A8" s="3"/>
      <c r="B8" s="156" t="s">
        <v>65</v>
      </c>
      <c r="C8" s="6" t="s">
        <v>37</v>
      </c>
      <c r="D8" s="38">
        <v>28162</v>
      </c>
      <c r="E8" s="38">
        <f ca="1">TODAY()</f>
        <v>46122</v>
      </c>
      <c r="F8" s="6">
        <f ca="1">DATEDIF(D8,E8,"y")</f>
        <v>49</v>
      </c>
      <c r="G8" s="39" t="str">
        <f ca="1">IF(F8&gt;59, "Super Senior", IF(F8&gt;=50, "Senior", IF(F8&gt;=21, " ", IF(F8&gt;=13, "Junior", "Super Junior"))))</f>
        <v xml:space="preserve"> </v>
      </c>
      <c r="H8" s="39"/>
      <c r="J8" s="26">
        <v>0</v>
      </c>
      <c r="K8" s="26">
        <v>89.4</v>
      </c>
      <c r="L8" s="26">
        <v>85.06</v>
      </c>
      <c r="M8" s="22">
        <v>0</v>
      </c>
      <c r="N8" s="26">
        <v>77.489999999999995</v>
      </c>
      <c r="O8" s="26">
        <v>85.4</v>
      </c>
      <c r="Q8" s="154">
        <f>(SUM(J8:O8)-SMALL(J8:O8,1)-SMALL(J8:O8,2))/4</f>
        <v>84.337500000000006</v>
      </c>
      <c r="R8" s="151">
        <f>Q8/$Q$24*100</f>
        <v>94.397082416147441</v>
      </c>
    </row>
    <row r="9" spans="1:20" x14ac:dyDescent="0.2">
      <c r="A9" s="3"/>
      <c r="B9" s="30" t="s">
        <v>158</v>
      </c>
      <c r="C9" s="6" t="s">
        <v>37</v>
      </c>
      <c r="D9" s="38" t="s">
        <v>171</v>
      </c>
      <c r="E9" s="38">
        <f ca="1">TODAY()</f>
        <v>46122</v>
      </c>
      <c r="F9" s="6">
        <f ca="1">DATEDIF(D9,E9,"y")</f>
        <v>44</v>
      </c>
      <c r="G9" s="39" t="str">
        <f ca="1">IF(F9&gt;59, "Super Senior", IF(F9&gt;=50, "Senior", IF(F9&gt;=21, " ", IF(F9&gt;=13, "Junior", "Super Junior"))))</f>
        <v xml:space="preserve"> </v>
      </c>
      <c r="H9" s="39"/>
      <c r="J9" s="26">
        <v>78.25</v>
      </c>
      <c r="K9" s="26">
        <v>82.81</v>
      </c>
      <c r="L9" s="26">
        <v>78.78</v>
      </c>
      <c r="M9" s="22">
        <v>88.67</v>
      </c>
      <c r="N9" s="26">
        <v>0</v>
      </c>
      <c r="O9" s="26">
        <v>0</v>
      </c>
      <c r="Q9" s="154">
        <f>(SUM(J9:O9)-SMALL(J9:O9,1)-SMALL(J9:O9,2))/4</f>
        <v>82.127499999999998</v>
      </c>
      <c r="R9" s="151">
        <f>Q9/$Q$24*100</f>
        <v>91.923478715069194</v>
      </c>
    </row>
    <row r="10" spans="1:20" x14ac:dyDescent="0.2">
      <c r="A10" s="3"/>
      <c r="B10" s="30" t="s">
        <v>24</v>
      </c>
      <c r="C10" s="6" t="s">
        <v>38</v>
      </c>
      <c r="D10" s="38">
        <v>29098</v>
      </c>
      <c r="E10" s="38">
        <f ca="1">TODAY()</f>
        <v>46122</v>
      </c>
      <c r="F10" s="6">
        <f ca="1">DATEDIF(D10,E10,"y")</f>
        <v>46</v>
      </c>
      <c r="G10" s="39" t="str">
        <f ca="1">IF(F10&gt;59, "Super Senior", IF(F10&gt;=50, "Senior", IF(F10&gt;=21, "Open", IF(F10&gt;=13, "Junior", "Super Junior"))))</f>
        <v>Open</v>
      </c>
      <c r="H10" s="37"/>
      <c r="J10" s="26">
        <v>0</v>
      </c>
      <c r="K10" s="26">
        <v>63.55</v>
      </c>
      <c r="L10" s="26">
        <v>60.81</v>
      </c>
      <c r="M10" s="22">
        <v>0</v>
      </c>
      <c r="N10" s="26">
        <v>71.12</v>
      </c>
      <c r="O10" s="26">
        <v>83.79</v>
      </c>
      <c r="Q10" s="154">
        <f>(SUM(J10:O10)-SMALL(J10:O10,1)-SMALL(J10:O10,2))/4</f>
        <v>69.81750000000001</v>
      </c>
      <c r="R10" s="151">
        <f>Q10/$Q$24*100</f>
        <v>78.145170316755582</v>
      </c>
    </row>
    <row r="11" spans="1:20" x14ac:dyDescent="0.2">
      <c r="A11" s="3"/>
      <c r="B11" s="30" t="s">
        <v>272</v>
      </c>
      <c r="C11" s="6" t="s">
        <v>264</v>
      </c>
      <c r="D11" s="38" t="s">
        <v>273</v>
      </c>
      <c r="E11" s="38">
        <f ca="1">TODAY()</f>
        <v>46122</v>
      </c>
      <c r="F11" s="6">
        <f ca="1">DATEDIF(D11,E11,"y")</f>
        <v>49</v>
      </c>
      <c r="G11" s="39" t="str">
        <f ca="1">IF(F11&gt;59, "Super Senior", IF(F11&gt;=50, "Senior", IF(F11&gt;=21, " ", IF(F11&gt;=13, "Junior", "Super Junior"))))</f>
        <v xml:space="preserve"> </v>
      </c>
      <c r="H11" s="39"/>
      <c r="J11" s="26">
        <v>0</v>
      </c>
      <c r="K11" s="26">
        <v>0</v>
      </c>
      <c r="L11" s="26">
        <v>0</v>
      </c>
      <c r="M11" s="22">
        <v>89.8</v>
      </c>
      <c r="N11" s="26">
        <v>74.17</v>
      </c>
      <c r="O11" s="26">
        <v>87.95</v>
      </c>
      <c r="Q11" s="154">
        <f>(SUM(J11:O11)-SMALL(J11:O11,1)-SMALL(J11:O11,2))/4</f>
        <v>62.980000000000004</v>
      </c>
      <c r="R11" s="151">
        <f>Q11/$Q$24*100</f>
        <v>70.492109092265792</v>
      </c>
    </row>
    <row r="12" spans="1:20" x14ac:dyDescent="0.2">
      <c r="A12" s="3"/>
      <c r="B12" s="156" t="s">
        <v>25</v>
      </c>
      <c r="C12" s="6" t="s">
        <v>37</v>
      </c>
      <c r="D12" s="38">
        <v>24373</v>
      </c>
      <c r="E12" s="38">
        <f ca="1">TODAY()</f>
        <v>46122</v>
      </c>
      <c r="F12" s="6">
        <f ca="1">DATEDIF(D12,E12,"y")</f>
        <v>59</v>
      </c>
      <c r="G12" s="39" t="str">
        <f ca="1">IF(F12&gt;59, "Super Senior", IF(F12&gt;=50, "Senior", IF(F12&gt;=21, "Open", IF(F12&gt;=13, "Junior", "Super Junior"))))</f>
        <v>Senior</v>
      </c>
      <c r="H12" s="37"/>
      <c r="J12" s="26">
        <v>0</v>
      </c>
      <c r="K12" s="26">
        <v>0</v>
      </c>
      <c r="L12" s="26">
        <v>0</v>
      </c>
      <c r="M12" s="22">
        <v>0</v>
      </c>
      <c r="N12" s="26">
        <v>100</v>
      </c>
      <c r="O12" s="26">
        <v>98.79</v>
      </c>
      <c r="Q12" s="154">
        <f>(SUM(J12:O12)-SMALL(J12:O12,1)-SMALL(J12:O12,2))/4</f>
        <v>49.697500000000005</v>
      </c>
      <c r="R12" s="151">
        <f>Q12/$Q$24*100</f>
        <v>55.625303137708457</v>
      </c>
    </row>
    <row r="13" spans="1:20" x14ac:dyDescent="0.2">
      <c r="A13" s="3"/>
      <c r="B13" s="156" t="s">
        <v>27</v>
      </c>
      <c r="C13" s="6" t="s">
        <v>37</v>
      </c>
      <c r="D13" s="38">
        <v>23235</v>
      </c>
      <c r="E13" s="38">
        <f ca="1">TODAY()</f>
        <v>46122</v>
      </c>
      <c r="F13" s="6">
        <f ca="1">DATEDIF(D13,E13,"y")</f>
        <v>62</v>
      </c>
      <c r="G13" s="39" t="str">
        <f ca="1">IF(F13&gt;59, "Super Senior", IF(F13&gt;=50, "Senior", IF(F13&gt;=21, " ", IF(F13&gt;=13, "Junior", "Super Junior"))))</f>
        <v>Super Senior</v>
      </c>
      <c r="H13" s="40"/>
      <c r="J13" s="26">
        <v>0</v>
      </c>
      <c r="K13" s="26">
        <v>0</v>
      </c>
      <c r="L13" s="26">
        <v>0</v>
      </c>
      <c r="M13" s="22">
        <v>0</v>
      </c>
      <c r="N13" s="26">
        <v>98.86</v>
      </c>
      <c r="O13" s="26">
        <v>97.1</v>
      </c>
      <c r="Q13" s="154">
        <f>(SUM(J13:O13)-SMALL(J13:O13,1)-SMALL(J13:O13,2))/4</f>
        <v>48.989999999999995</v>
      </c>
      <c r="R13" s="151">
        <f>Q13/$Q$24*100</f>
        <v>54.833414170055569</v>
      </c>
      <c r="S13">
        <f t="shared" ref="S13:S15" si="0">(N13+O13)/2</f>
        <v>97.97999999999999</v>
      </c>
      <c r="T13" t="s">
        <v>274</v>
      </c>
    </row>
    <row r="14" spans="1:20" x14ac:dyDescent="0.2">
      <c r="A14" s="3"/>
      <c r="B14" s="156" t="s">
        <v>73</v>
      </c>
      <c r="C14" s="6" t="s">
        <v>37</v>
      </c>
      <c r="D14" s="38">
        <v>24632</v>
      </c>
      <c r="E14" s="38">
        <f ca="1">TODAY()</f>
        <v>46122</v>
      </c>
      <c r="F14" s="6">
        <f ca="1">DATEDIF(D14,E14,"y")</f>
        <v>58</v>
      </c>
      <c r="G14" s="39" t="str">
        <f ca="1">IF(F14&gt;59, "Super Senior", IF(F14&gt;=50, "Senior", IF(F14&gt;=21, " ", IF(F14&gt;=13, "Junior", "Super Junior"))))</f>
        <v>Senior</v>
      </c>
      <c r="H14" s="40"/>
      <c r="J14" s="26">
        <v>0</v>
      </c>
      <c r="K14" s="26">
        <v>0</v>
      </c>
      <c r="L14" s="26">
        <v>0</v>
      </c>
      <c r="M14" s="22">
        <v>0</v>
      </c>
      <c r="N14" s="26">
        <v>95.21</v>
      </c>
      <c r="O14" s="26">
        <v>100</v>
      </c>
      <c r="Q14" s="154">
        <f>(SUM(J14:O14)-SMALL(J14:O14,1)-SMALL(J14:O14,2))/4</f>
        <v>48.802499999999995</v>
      </c>
      <c r="R14" s="151">
        <f>Q14/$Q$24*100</f>
        <v>54.623549602656411</v>
      </c>
      <c r="S14">
        <f t="shared" si="0"/>
        <v>97.60499999999999</v>
      </c>
      <c r="T14" t="s">
        <v>274</v>
      </c>
    </row>
    <row r="15" spans="1:20" x14ac:dyDescent="0.2">
      <c r="A15" s="3"/>
      <c r="B15" s="30" t="s">
        <v>233</v>
      </c>
      <c r="C15" s="6" t="s">
        <v>92</v>
      </c>
      <c r="D15" s="38" t="s">
        <v>234</v>
      </c>
      <c r="E15" s="38">
        <f ca="1">TODAY()</f>
        <v>46122</v>
      </c>
      <c r="F15" s="6">
        <f ca="1">DATEDIF(D15,E15,"y")</f>
        <v>41</v>
      </c>
      <c r="G15" s="39" t="str">
        <f ca="1">IF(F15&gt;59, "Super Senior", IF(F15&gt;=50, "Senior", IF(F15&gt;=21, " ", IF(F15&gt;=13, "Junior", "Super Junior"))))</f>
        <v xml:space="preserve"> </v>
      </c>
      <c r="H15" s="39"/>
      <c r="J15" s="26">
        <v>0</v>
      </c>
      <c r="K15" s="26">
        <v>0</v>
      </c>
      <c r="L15" s="26">
        <v>0</v>
      </c>
      <c r="M15" s="22">
        <v>0</v>
      </c>
      <c r="N15" s="26">
        <v>99.68</v>
      </c>
      <c r="O15" s="26">
        <v>92.18</v>
      </c>
      <c r="Q15" s="154">
        <f>(SUM(J15:O15)-SMALL(J15:O15,1)-SMALL(J15:O15,2))/4</f>
        <v>47.965000000000003</v>
      </c>
      <c r="R15" s="151">
        <f>Q15/$Q$24*100</f>
        <v>53.686154534940108</v>
      </c>
      <c r="S15">
        <f t="shared" si="0"/>
        <v>95.93</v>
      </c>
      <c r="T15" t="s">
        <v>274</v>
      </c>
    </row>
    <row r="16" spans="1:20" x14ac:dyDescent="0.2">
      <c r="A16" s="3"/>
      <c r="B16" s="30" t="s">
        <v>89</v>
      </c>
      <c r="C16" s="61" t="s">
        <v>37</v>
      </c>
      <c r="D16" s="38">
        <v>34570</v>
      </c>
      <c r="E16" s="38">
        <f ca="1">TODAY()</f>
        <v>46122</v>
      </c>
      <c r="F16" s="6">
        <f ca="1">DATEDIF(D16,E16,"y")</f>
        <v>31</v>
      </c>
      <c r="G16" s="39" t="str">
        <f ca="1">IF(F16&gt;59, "Super Senior", IF(F16&gt;=50, "Senior", IF(F16&gt;=21, " ", IF(F16&gt;=13, "Junior", "Super Junior"))))</f>
        <v xml:space="preserve"> </v>
      </c>
      <c r="H16" s="39"/>
      <c r="J16" s="26">
        <v>0</v>
      </c>
      <c r="K16" s="26">
        <v>95.02</v>
      </c>
      <c r="L16" s="26">
        <v>85.46</v>
      </c>
      <c r="M16" s="22">
        <v>0</v>
      </c>
      <c r="N16" s="26">
        <v>0</v>
      </c>
      <c r="O16" s="26">
        <v>0</v>
      </c>
      <c r="Q16" s="154">
        <f>(SUM(J16:O16)-SMALL(J16:O16,1)-SMALL(J16:O16,2))/4</f>
        <v>45.12</v>
      </c>
      <c r="R16" s="151">
        <f>Q16/$Q$24*100</f>
        <v>50.50180949893668</v>
      </c>
    </row>
    <row r="17" spans="1:18" x14ac:dyDescent="0.2">
      <c r="A17" s="3"/>
      <c r="B17" s="30" t="s">
        <v>32</v>
      </c>
      <c r="C17" s="6" t="s">
        <v>37</v>
      </c>
      <c r="D17" s="38">
        <v>25215</v>
      </c>
      <c r="E17" s="38">
        <f ca="1">TODAY()</f>
        <v>46122</v>
      </c>
      <c r="F17" s="6">
        <f ca="1">DATEDIF(D17,E17,"y")</f>
        <v>57</v>
      </c>
      <c r="G17" s="39" t="str">
        <f ca="1">IF(F17&gt;59, "Super Senior", IF(F17&gt;=50, "Senior", IF(F17&gt;=21, "Open", IF(F17&gt;=13, "Junior", "Super Junior"))))</f>
        <v>Senior</v>
      </c>
      <c r="H17" s="39"/>
      <c r="J17" s="26">
        <v>0</v>
      </c>
      <c r="K17" s="26">
        <v>0</v>
      </c>
      <c r="L17" s="26">
        <v>0</v>
      </c>
      <c r="M17" s="22">
        <v>0</v>
      </c>
      <c r="N17" s="26">
        <v>87.8</v>
      </c>
      <c r="O17" s="26">
        <v>75.849999999999994</v>
      </c>
      <c r="Q17" s="154">
        <f>(SUM(J17:O17)-SMALL(J17:O17,1)-SMALL(J17:O17,2))/4</f>
        <v>40.912499999999994</v>
      </c>
      <c r="R17" s="151">
        <f>Q17/$Q$24*100</f>
        <v>45.792448606499256</v>
      </c>
    </row>
    <row r="18" spans="1:18" x14ac:dyDescent="0.2">
      <c r="A18" s="3"/>
      <c r="B18" s="30" t="s">
        <v>165</v>
      </c>
      <c r="C18" s="6" t="s">
        <v>92</v>
      </c>
      <c r="D18" s="38" t="s">
        <v>190</v>
      </c>
      <c r="E18" s="38">
        <f ca="1">TODAY()</f>
        <v>46122</v>
      </c>
      <c r="F18" s="6">
        <f ca="1">DATEDIF(D18,E18,"y")</f>
        <v>44</v>
      </c>
      <c r="G18" s="39" t="str">
        <f ca="1">IF(F18&gt;59, "Super Senior", IF(F18&gt;=50, "Senior", IF(F18&gt;=21, "Open", IF(F18&gt;=13, "Junior", "Super Junior"))))</f>
        <v>Open</v>
      </c>
      <c r="H18" s="37"/>
      <c r="J18" s="26">
        <v>0</v>
      </c>
      <c r="K18" s="26">
        <v>0</v>
      </c>
      <c r="L18" s="26">
        <v>0</v>
      </c>
      <c r="M18" s="22">
        <v>0</v>
      </c>
      <c r="N18" s="26">
        <v>74.17</v>
      </c>
      <c r="O18" s="26">
        <v>87.95</v>
      </c>
      <c r="Q18" s="154">
        <f>(SUM(J18:O18)-SMALL(J18:O18,1)-SMALL(J18:O18,2))/4</f>
        <v>40.53</v>
      </c>
      <c r="R18" s="151">
        <f>Q18/$Q$24*100</f>
        <v>45.364324889004955</v>
      </c>
    </row>
    <row r="19" spans="1:18" x14ac:dyDescent="0.2">
      <c r="A19" s="3"/>
      <c r="B19" s="30" t="s">
        <v>35</v>
      </c>
      <c r="C19" s="6" t="s">
        <v>37</v>
      </c>
      <c r="D19" s="38" t="s">
        <v>172</v>
      </c>
      <c r="E19" s="38">
        <f ca="1">TODAY()</f>
        <v>46122</v>
      </c>
      <c r="F19" s="6">
        <f ca="1">DATEDIF(D19,E19,"y")</f>
        <v>59</v>
      </c>
      <c r="G19" s="39" t="str">
        <f ca="1">IF(F19&gt;59, "Super Senior", IF(F19&gt;=50, "Senior", IF(F19&gt;=21, " ", IF(F19&gt;=13, "Junior", "Super Junior"))))</f>
        <v>Senior</v>
      </c>
      <c r="H19" s="39"/>
      <c r="J19" s="26">
        <v>89.07</v>
      </c>
      <c r="K19" s="26">
        <v>0</v>
      </c>
      <c r="L19" s="26">
        <v>68.72</v>
      </c>
      <c r="M19" s="22">
        <v>0</v>
      </c>
      <c r="N19" s="26">
        <v>0</v>
      </c>
      <c r="O19" s="26">
        <v>0</v>
      </c>
      <c r="Q19" s="154">
        <f>(SUM(J19:O19)-SMALL(J19:O19,1)-SMALL(J19:O19,2))/4</f>
        <v>39.447499999999998</v>
      </c>
      <c r="R19" s="151">
        <f>Q19/$Q$24*100</f>
        <v>44.152706786553736</v>
      </c>
    </row>
    <row r="20" spans="1:18" x14ac:dyDescent="0.2">
      <c r="A20" s="3"/>
      <c r="B20" s="30" t="s">
        <v>271</v>
      </c>
      <c r="C20" s="6" t="s">
        <v>37</v>
      </c>
      <c r="D20" s="38">
        <v>29917</v>
      </c>
      <c r="E20" s="38">
        <f ca="1">TODAY()</f>
        <v>46122</v>
      </c>
      <c r="F20" s="6">
        <f ca="1">DATEDIF(D20,E20,"y")</f>
        <v>44</v>
      </c>
      <c r="G20" s="39" t="str">
        <f ca="1">IF(F20&gt;59, "Super Senior", IF(F20&gt;=50, "Senior", IF(F20&gt;=21, " ", IF(F20&gt;=13, "Junior", "Super Junior"))))</f>
        <v xml:space="preserve"> </v>
      </c>
      <c r="H20" s="40" t="s">
        <v>31</v>
      </c>
      <c r="J20" s="26">
        <v>0</v>
      </c>
      <c r="K20" s="26">
        <v>0</v>
      </c>
      <c r="L20" s="26">
        <v>0</v>
      </c>
      <c r="M20" s="22">
        <v>100</v>
      </c>
      <c r="N20" s="26">
        <v>0</v>
      </c>
      <c r="O20" s="26">
        <v>0</v>
      </c>
      <c r="Q20" s="154">
        <f>(SUM(J20:O20)-SMALL(J20:O20,1)-SMALL(J20:O20,2))/4</f>
        <v>25</v>
      </c>
      <c r="R20" s="151">
        <f>Q20/$Q$24*100</f>
        <v>27.981942319889558</v>
      </c>
    </row>
    <row r="21" spans="1:18" x14ac:dyDescent="0.2">
      <c r="A21" s="3"/>
      <c r="B21" s="30" t="s">
        <v>193</v>
      </c>
      <c r="C21" s="6" t="s">
        <v>92</v>
      </c>
      <c r="D21" s="38">
        <v>38528</v>
      </c>
      <c r="E21" s="38">
        <f ca="1">TODAY()</f>
        <v>46122</v>
      </c>
      <c r="F21" s="6">
        <f ca="1">DATEDIF(D21,E21,"y")</f>
        <v>20</v>
      </c>
      <c r="G21" s="39" t="str">
        <f ca="1">IF(F21&gt;59, "Super Senior", IF(F21&gt;=50, "Senior", IF(F21&gt;=21, " ", IF(F21&gt;=13, "Junior", "Super Junior"))))</f>
        <v>Junior</v>
      </c>
      <c r="H21" s="40"/>
      <c r="J21" s="26">
        <v>0</v>
      </c>
      <c r="K21" s="26">
        <v>0</v>
      </c>
      <c r="L21" s="26">
        <v>0</v>
      </c>
      <c r="M21" s="22">
        <v>0</v>
      </c>
      <c r="N21" s="26">
        <v>0</v>
      </c>
      <c r="O21" s="26">
        <v>63.35</v>
      </c>
      <c r="Q21" s="154">
        <f>(SUM(J21:O21)-SMALL(J21:O21,1)-SMALL(J21:O21,2))/4</f>
        <v>15.8375</v>
      </c>
      <c r="R21" s="151">
        <f>Q21/$Q$24*100</f>
        <v>17.726560459650038</v>
      </c>
    </row>
    <row r="22" spans="1:18" x14ac:dyDescent="0.2">
      <c r="A22" s="3"/>
      <c r="B22" s="30" t="s">
        <v>164</v>
      </c>
      <c r="C22" s="6" t="s">
        <v>92</v>
      </c>
      <c r="D22" s="38" t="s">
        <v>173</v>
      </c>
      <c r="E22" s="38">
        <f ca="1">TODAY()</f>
        <v>46122</v>
      </c>
      <c r="F22" s="6">
        <f ca="1">DATEDIF(D22,E22,"y")</f>
        <v>39</v>
      </c>
      <c r="G22" s="39" t="str">
        <f ca="1">IF(F22&gt;59, "Super Senior", IF(F22&gt;=50, "Senior", IF(F22&gt;=21, " ", IF(F22&gt;=13, "Junior", "Super Junior"))))</f>
        <v xml:space="preserve"> </v>
      </c>
      <c r="H22" s="39"/>
      <c r="J22" s="26">
        <v>0</v>
      </c>
      <c r="K22" s="26">
        <v>0</v>
      </c>
      <c r="L22" s="26">
        <v>57.12</v>
      </c>
      <c r="M22" s="22">
        <v>0</v>
      </c>
      <c r="N22" s="26">
        <v>0</v>
      </c>
      <c r="O22" s="26">
        <v>0</v>
      </c>
      <c r="Q22" s="154">
        <f>(SUM(J22:O22)-SMALL(J22:O22,1)-SMALL(J22:O22,2))/4</f>
        <v>14.28</v>
      </c>
      <c r="R22" s="151">
        <f>Q22/$Q$24*100</f>
        <v>15.983285453120915</v>
      </c>
    </row>
    <row r="23" spans="1:18" x14ac:dyDescent="0.2">
      <c r="B23" s="65"/>
      <c r="C23" s="65"/>
      <c r="F23" s="4"/>
      <c r="G23" s="4"/>
      <c r="H23" s="4"/>
      <c r="I23" s="4"/>
      <c r="Q23"/>
      <c r="R23" s="129"/>
    </row>
    <row r="24" spans="1:18" ht="16" customHeight="1" x14ac:dyDescent="0.2">
      <c r="B24" s="73"/>
      <c r="D24" s="182" t="s">
        <v>83</v>
      </c>
      <c r="F24" s="4"/>
      <c r="G24" s="4"/>
      <c r="H24" s="4"/>
      <c r="I24" s="4"/>
      <c r="J24" s="169" t="s">
        <v>84</v>
      </c>
      <c r="K24" s="169"/>
      <c r="L24" s="169"/>
      <c r="M24" s="169"/>
      <c r="N24" s="169"/>
      <c r="O24" s="169"/>
      <c r="Q24" s="47" cm="1">
        <f t="array" ref="Q24">AVERAGE(LARGE($Q$6:$Q$22,{1,2,3}))</f>
        <v>89.343333333333348</v>
      </c>
      <c r="R24" s="129"/>
    </row>
    <row r="25" spans="1:18" ht="21" customHeight="1" x14ac:dyDescent="0.2">
      <c r="D25" s="182"/>
      <c r="F25" s="4"/>
      <c r="G25" s="4"/>
      <c r="H25" s="4"/>
      <c r="I25" s="4"/>
      <c r="Q25" s="126" t="s">
        <v>239</v>
      </c>
      <c r="R25" s="129"/>
    </row>
    <row r="26" spans="1:18" ht="54" customHeight="1" x14ac:dyDescent="0.2">
      <c r="F26" s="4"/>
      <c r="G26" s="4"/>
      <c r="H26" s="4"/>
      <c r="I26" s="4"/>
      <c r="Q26" s="163" t="s">
        <v>195</v>
      </c>
      <c r="R26" s="163"/>
    </row>
    <row r="27" spans="1:18" x14ac:dyDescent="0.2">
      <c r="F27" s="4"/>
      <c r="G27" s="4"/>
      <c r="H27" s="4"/>
      <c r="I27" s="4"/>
      <c r="Q27" s="49"/>
    </row>
    <row r="28" spans="1:18" ht="43" customHeight="1" x14ac:dyDescent="0.2">
      <c r="F28" s="4"/>
      <c r="G28" s="4"/>
      <c r="H28" s="4"/>
      <c r="I28" s="4"/>
      <c r="Q28" s="25"/>
    </row>
    <row r="29" spans="1:18" ht="49" customHeight="1" x14ac:dyDescent="0.2">
      <c r="F29" s="4"/>
      <c r="G29" s="4"/>
      <c r="H29" s="4"/>
      <c r="I29" s="4"/>
      <c r="Q29" s="25"/>
    </row>
    <row r="30" spans="1:18" ht="51" customHeight="1" x14ac:dyDescent="0.2">
      <c r="Q30" s="25"/>
    </row>
    <row r="31" spans="1:18" ht="16" x14ac:dyDescent="0.2">
      <c r="B31" s="51"/>
      <c r="C31"/>
      <c r="J31"/>
      <c r="K31"/>
      <c r="L31"/>
      <c r="M31"/>
      <c r="N31"/>
      <c r="O31"/>
      <c r="Q31" s="25"/>
    </row>
    <row r="32" spans="1:18" ht="16" x14ac:dyDescent="0.2">
      <c r="B32" s="51"/>
      <c r="C32"/>
      <c r="J32"/>
      <c r="K32"/>
      <c r="L32"/>
      <c r="M32"/>
      <c r="N32"/>
      <c r="O32"/>
      <c r="Q32"/>
      <c r="R32"/>
    </row>
    <row r="33" spans="2:20" ht="18" x14ac:dyDescent="0.2">
      <c r="B33" s="50"/>
      <c r="C33"/>
      <c r="J33"/>
      <c r="K33"/>
      <c r="L33"/>
      <c r="M33"/>
      <c r="N33"/>
      <c r="O33"/>
      <c r="Q33"/>
      <c r="R33"/>
    </row>
    <row r="34" spans="2:20" x14ac:dyDescent="0.2"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</row>
    <row r="35" spans="2:20" x14ac:dyDescent="0.2"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</row>
    <row r="36" spans="2:20" x14ac:dyDescent="0.2">
      <c r="B36" s="25"/>
      <c r="C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</row>
    <row r="37" spans="2:20" x14ac:dyDescent="0.2">
      <c r="B37" s="25"/>
      <c r="C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</row>
    <row r="38" spans="2:20" x14ac:dyDescent="0.2">
      <c r="B38" s="25"/>
      <c r="C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</row>
    <row r="39" spans="2:20" x14ac:dyDescent="0.2">
      <c r="B39" s="25"/>
      <c r="C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</row>
    <row r="40" spans="2:20" x14ac:dyDescent="0.2">
      <c r="B40" s="25"/>
      <c r="C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</row>
    <row r="41" spans="2:20" x14ac:dyDescent="0.2">
      <c r="B41" s="25"/>
      <c r="C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</row>
    <row r="42" spans="2:20" x14ac:dyDescent="0.2">
      <c r="B42" s="25"/>
      <c r="C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</row>
    <row r="43" spans="2:20" x14ac:dyDescent="0.2">
      <c r="B43" s="25"/>
      <c r="C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</row>
    <row r="44" spans="2:20" x14ac:dyDescent="0.2"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</row>
    <row r="45" spans="2:20" x14ac:dyDescent="0.2">
      <c r="B45" s="49"/>
      <c r="C45"/>
      <c r="J45"/>
      <c r="K45"/>
      <c r="L45"/>
      <c r="M45"/>
      <c r="N45"/>
      <c r="O45"/>
      <c r="Q45"/>
      <c r="R45"/>
    </row>
    <row r="46" spans="2:20" x14ac:dyDescent="0.2">
      <c r="B46" s="49"/>
      <c r="C46"/>
      <c r="J46"/>
      <c r="K46"/>
      <c r="L46"/>
      <c r="M46"/>
      <c r="N46"/>
      <c r="O46"/>
      <c r="Q46"/>
      <c r="R46"/>
    </row>
    <row r="47" spans="2:20" x14ac:dyDescent="0.2">
      <c r="B47" s="25"/>
      <c r="C47"/>
      <c r="J47"/>
      <c r="K47"/>
      <c r="L47"/>
      <c r="M47"/>
      <c r="N47"/>
      <c r="O47"/>
      <c r="Q47"/>
      <c r="R47"/>
    </row>
    <row r="48" spans="2:20" x14ac:dyDescent="0.2">
      <c r="B48" s="25"/>
      <c r="C48"/>
      <c r="J48"/>
      <c r="K48"/>
      <c r="L48"/>
      <c r="M48"/>
      <c r="N48"/>
      <c r="O48"/>
      <c r="Q48"/>
      <c r="R48"/>
    </row>
    <row r="49" spans="2:18" x14ac:dyDescent="0.2">
      <c r="B49" s="25"/>
      <c r="C49"/>
      <c r="J49"/>
      <c r="K49"/>
      <c r="L49"/>
      <c r="M49"/>
      <c r="N49"/>
      <c r="O49"/>
      <c r="Q49"/>
      <c r="R49"/>
    </row>
    <row r="50" spans="2:18" x14ac:dyDescent="0.2">
      <c r="B50" s="25"/>
      <c r="C50"/>
      <c r="J50"/>
      <c r="K50"/>
      <c r="L50"/>
      <c r="M50"/>
      <c r="N50"/>
      <c r="O50"/>
      <c r="Q50"/>
      <c r="R50"/>
    </row>
    <row r="51" spans="2:18" x14ac:dyDescent="0.2">
      <c r="B51" s="25"/>
      <c r="C51"/>
      <c r="J51"/>
      <c r="K51"/>
      <c r="L51"/>
      <c r="M51"/>
      <c r="N51"/>
      <c r="O51"/>
      <c r="Q51"/>
      <c r="R51"/>
    </row>
    <row r="52" spans="2:18" x14ac:dyDescent="0.2">
      <c r="B52" s="25"/>
      <c r="C52"/>
      <c r="J52"/>
      <c r="K52"/>
      <c r="L52"/>
      <c r="M52"/>
      <c r="N52"/>
      <c r="O52"/>
      <c r="Q52"/>
      <c r="R52"/>
    </row>
    <row r="53" spans="2:18" x14ac:dyDescent="0.2">
      <c r="B53" s="25"/>
      <c r="C53"/>
      <c r="J53"/>
      <c r="K53"/>
      <c r="L53"/>
      <c r="M53"/>
      <c r="N53"/>
      <c r="O53"/>
      <c r="Q53"/>
      <c r="R53"/>
    </row>
    <row r="54" spans="2:18" x14ac:dyDescent="0.2">
      <c r="B54" s="25"/>
      <c r="C54"/>
      <c r="J54"/>
      <c r="K54"/>
      <c r="L54"/>
      <c r="M54"/>
      <c r="N54"/>
      <c r="O54"/>
      <c r="Q54"/>
      <c r="R54"/>
    </row>
    <row r="55" spans="2:18" x14ac:dyDescent="0.2">
      <c r="B55" s="25"/>
      <c r="C55"/>
      <c r="J55"/>
      <c r="K55"/>
      <c r="L55"/>
      <c r="M55"/>
      <c r="N55"/>
      <c r="O55"/>
      <c r="Q55"/>
      <c r="R55"/>
    </row>
    <row r="56" spans="2:18" x14ac:dyDescent="0.2">
      <c r="B56" s="77"/>
      <c r="C56"/>
      <c r="J56"/>
      <c r="K56"/>
      <c r="L56"/>
      <c r="M56"/>
      <c r="N56"/>
      <c r="O56"/>
    </row>
    <row r="57" spans="2:18" ht="16" x14ac:dyDescent="0.2">
      <c r="B57" s="76"/>
      <c r="C57"/>
      <c r="J57"/>
      <c r="K57"/>
      <c r="L57"/>
      <c r="M57"/>
      <c r="N57"/>
      <c r="O57"/>
    </row>
  </sheetData>
  <autoFilter ref="B5:R22" xr:uid="{5C386CD8-AA7C-F148-8826-E226C6C8B820}">
    <sortState xmlns:xlrd2="http://schemas.microsoft.com/office/spreadsheetml/2017/richdata2" ref="B6:R22">
      <sortCondition descending="1" ref="R5:R22"/>
    </sortState>
  </autoFilter>
  <mergeCells count="8">
    <mergeCell ref="G4:H4"/>
    <mergeCell ref="D24:D25"/>
    <mergeCell ref="Q26:R26"/>
    <mergeCell ref="J2:O2"/>
    <mergeCell ref="J24:O24"/>
    <mergeCell ref="Q2:R2"/>
    <mergeCell ref="Q3:Q4"/>
    <mergeCell ref="R3:R4"/>
  </mergeCells>
  <phoneticPr fontId="7" type="noConversion"/>
  <conditionalFormatting sqref="C6:C22">
    <cfRule type="cellIs" dxfId="52" priority="11" operator="equal">
      <formula>"B"</formula>
    </cfRule>
    <cfRule type="cellIs" dxfId="51" priority="12" stopIfTrue="1" operator="equal">
      <formula>"A"</formula>
    </cfRule>
  </conditionalFormatting>
  <conditionalFormatting sqref="F6:F22">
    <cfRule type="cellIs" dxfId="50" priority="17" operator="lessThan">
      <formula>14</formula>
    </cfRule>
    <cfRule type="cellIs" dxfId="49" priority="18" stopIfTrue="1" operator="greaterThan">
      <formula>59</formula>
    </cfRule>
    <cfRule type="cellIs" dxfId="48" priority="19" stopIfTrue="1" operator="between">
      <formula>50</formula>
      <formula>59</formula>
    </cfRule>
    <cfRule type="cellIs" dxfId="47" priority="20" operator="between">
      <formula>14</formula>
      <formula>21</formula>
    </cfRule>
  </conditionalFormatting>
  <conditionalFormatting sqref="G7:G10">
    <cfRule type="cellIs" dxfId="46" priority="98" operator="equal">
      <formula>"Senior"</formula>
    </cfRule>
    <cfRule type="cellIs" dxfId="45" priority="97" stopIfTrue="1" operator="equal">
      <formula>"Super Senior"</formula>
    </cfRule>
    <cfRule type="cellIs" dxfId="44" priority="99" operator="equal">
      <formula>"Junior"</formula>
    </cfRule>
    <cfRule type="cellIs" dxfId="43" priority="96" operator="equal">
      <formula>"Super Junior"</formula>
    </cfRule>
  </conditionalFormatting>
  <conditionalFormatting sqref="G15">
    <cfRule type="cellIs" dxfId="42" priority="68" operator="equal">
      <formula>"Super Junior"</formula>
    </cfRule>
    <cfRule type="cellIs" dxfId="41" priority="71" operator="equal">
      <formula>"Junior"</formula>
    </cfRule>
    <cfRule type="cellIs" dxfId="40" priority="70" operator="equal">
      <formula>"Senior"</formula>
    </cfRule>
    <cfRule type="cellIs" dxfId="39" priority="69" stopIfTrue="1" operator="equal">
      <formula>"Super Senior"</formula>
    </cfRule>
  </conditionalFormatting>
  <conditionalFormatting sqref="G19:G22">
    <cfRule type="cellIs" dxfId="38" priority="16" operator="equal">
      <formula>"Junior"</formula>
    </cfRule>
    <cfRule type="cellIs" dxfId="37" priority="14" stopIfTrue="1" operator="equal">
      <formula>"Super Senior"</formula>
    </cfRule>
    <cfRule type="cellIs" dxfId="36" priority="15" operator="equal">
      <formula>"Senior"</formula>
    </cfRule>
    <cfRule type="cellIs" dxfId="35" priority="13" operator="equal">
      <formula>"Super Junior"</formula>
    </cfRule>
  </conditionalFormatting>
  <conditionalFormatting sqref="G6:H6 G11:H14">
    <cfRule type="cellIs" dxfId="34" priority="167" operator="equal">
      <formula>"Senior"</formula>
    </cfRule>
    <cfRule type="cellIs" dxfId="33" priority="166" stopIfTrue="1" operator="equal">
      <formula>"Super Senior"</formula>
    </cfRule>
    <cfRule type="cellIs" dxfId="32" priority="165" operator="equal">
      <formula>"Super Junior"</formula>
    </cfRule>
    <cfRule type="cellIs" dxfId="31" priority="168" operator="equal">
      <formula>"Junior"</formula>
    </cfRule>
  </conditionalFormatting>
  <conditionalFormatting sqref="G16:H18">
    <cfRule type="cellIs" dxfId="30" priority="1" operator="equal">
      <formula>"Super Junior"</formula>
    </cfRule>
    <cfRule type="cellIs" dxfId="29" priority="2" stopIfTrue="1" operator="equal">
      <formula>"Super Senior"</formula>
    </cfRule>
    <cfRule type="cellIs" dxfId="28" priority="3" operator="equal">
      <formula>"Senior"</formula>
    </cfRule>
    <cfRule type="cellIs" dxfId="27" priority="4" operator="equal">
      <formula>"Junior"</formula>
    </cfRule>
  </conditionalFormatting>
  <conditionalFormatting sqref="H19:H20">
    <cfRule type="cellIs" dxfId="26" priority="7" operator="equal">
      <formula>"Lady"</formula>
    </cfRule>
  </conditionalFormatting>
  <conditionalFormatting sqref="H22">
    <cfRule type="cellIs" dxfId="25" priority="74" operator="equal">
      <formula>"Lady"</formula>
    </cfRule>
  </conditionalFormatting>
  <conditionalFormatting sqref="H7:L8 N7:N8">
    <cfRule type="cellIs" dxfId="24" priority="115" operator="equal">
      <formula>"Lady"</formula>
    </cfRule>
  </conditionalFormatting>
  <conditionalFormatting sqref="H21:L21 N21">
    <cfRule type="cellIs" dxfId="23" priority="59" operator="equal">
      <formula>"Lady"</formula>
    </cfRule>
  </conditionalFormatting>
  <conditionalFormatting sqref="J9:L10 N9:N10 J15:L15 N15 J19:L20 N19:N20">
    <cfRule type="cellIs" dxfId="22" priority="100" operator="equal">
      <formula>0</formula>
    </cfRule>
  </conditionalFormatting>
  <conditionalFormatting sqref="K11:L17 N11:N22 K19:L20 N21:O21 J21:L22 J6:L8 N6:N8 J11:L14 J16:L18">
    <cfRule type="cellIs" dxfId="21" priority="102" stopIfTrue="1" operator="equal">
      <formula>0</formula>
    </cfRule>
  </conditionalFormatting>
  <conditionalFormatting sqref="M6:M22">
    <cfRule type="cellIs" dxfId="20" priority="37" stopIfTrue="1" operator="equal">
      <formula>0</formula>
    </cfRule>
  </conditionalFormatting>
  <conditionalFormatting sqref="O6:O20 O22">
    <cfRule type="cellIs" dxfId="19" priority="60" operator="equal">
      <formula>0</formula>
    </cfRule>
  </conditionalFormatting>
  <conditionalFormatting sqref="Q24">
    <cfRule type="cellIs" dxfId="18" priority="41" operator="lessThan">
      <formula>74.99</formula>
    </cfRule>
    <cfRule type="cellIs" dxfId="17" priority="40" stopIfTrue="1" operator="equal">
      <formula>0</formula>
    </cfRule>
  </conditionalFormatting>
  <conditionalFormatting sqref="R6:R22">
    <cfRule type="cellIs" dxfId="16" priority="38" operator="equal">
      <formula>0</formula>
    </cfRule>
    <cfRule type="cellIs" dxfId="15" priority="39" stopIfTrue="1" operator="lessThan">
      <formula>75</formula>
    </cfRule>
  </conditionalFormatting>
  <pageMargins left="0.7" right="0.7" top="0.75" bottom="0.75" header="0.3" footer="0.3"/>
  <pageSetup paperSize="9" orientation="portrait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27A94-91FD-A642-9D4D-B55A6E04826B}">
  <sheetPr codeName="Sheet7">
    <tabColor theme="1" tint="0.499984740745262"/>
  </sheetPr>
  <dimension ref="A2:R41"/>
  <sheetViews>
    <sheetView zoomScale="120" zoomScaleNormal="120" workbookViewId="0">
      <selection activeCell="M6" sqref="M6:M8"/>
    </sheetView>
  </sheetViews>
  <sheetFormatPr baseColWidth="10" defaultColWidth="11.5" defaultRowHeight="15" x14ac:dyDescent="0.2"/>
  <cols>
    <col min="1" max="1" width="5" customWidth="1"/>
    <col min="2" max="2" width="16.33203125" style="3" customWidth="1"/>
    <col min="3" max="3" width="8.5" style="3" customWidth="1"/>
    <col min="4" max="4" width="11.33203125" hidden="1" customWidth="1"/>
    <col min="5" max="6" width="10.83203125" hidden="1" customWidth="1"/>
    <col min="7" max="7" width="12.1640625" bestFit="1" customWidth="1"/>
    <col min="8" max="8" width="2" customWidth="1"/>
    <col min="9" max="9" width="5" customWidth="1"/>
    <col min="10" max="11" width="11.83203125" style="4" customWidth="1"/>
    <col min="12" max="12" width="10.1640625" style="4" customWidth="1"/>
    <col min="13" max="15" width="12.1640625" style="4" customWidth="1"/>
    <col min="16" max="16" width="5.1640625" customWidth="1"/>
    <col min="17" max="17" width="14" style="3" customWidth="1"/>
    <col min="18" max="18" width="13.1640625" style="3" customWidth="1"/>
  </cols>
  <sheetData>
    <row r="2" spans="1:18" ht="32" customHeight="1" x14ac:dyDescent="0.2">
      <c r="B2" s="5" t="s">
        <v>5</v>
      </c>
      <c r="C2" s="5"/>
      <c r="J2" s="183" t="s">
        <v>82</v>
      </c>
      <c r="K2" s="183"/>
      <c r="L2" s="183"/>
      <c r="M2" s="183"/>
      <c r="N2" s="183"/>
      <c r="O2" s="183"/>
      <c r="Q2" s="166" t="s">
        <v>240</v>
      </c>
      <c r="R2" s="168"/>
    </row>
    <row r="3" spans="1:18" ht="15" customHeight="1" x14ac:dyDescent="0.2">
      <c r="J3" s="6">
        <v>2025</v>
      </c>
      <c r="K3" s="6">
        <v>2025</v>
      </c>
      <c r="L3" s="6">
        <v>2025</v>
      </c>
      <c r="M3" s="6">
        <v>2025</v>
      </c>
      <c r="N3" s="148" t="s">
        <v>192</v>
      </c>
      <c r="O3" s="148" t="s">
        <v>235</v>
      </c>
      <c r="Q3" s="170" t="s">
        <v>257</v>
      </c>
      <c r="R3" s="172" t="s">
        <v>258</v>
      </c>
    </row>
    <row r="4" spans="1:18" s="55" customFormat="1" ht="52" customHeight="1" x14ac:dyDescent="0.2">
      <c r="B4" s="62" t="s">
        <v>0</v>
      </c>
      <c r="C4" s="63" t="s">
        <v>96</v>
      </c>
      <c r="D4" s="63" t="s">
        <v>78</v>
      </c>
      <c r="E4" s="63" t="s">
        <v>81</v>
      </c>
      <c r="F4" s="63" t="s">
        <v>79</v>
      </c>
      <c r="G4" s="64" t="s">
        <v>80</v>
      </c>
      <c r="H4" s="75"/>
      <c r="J4" s="111" t="s">
        <v>85</v>
      </c>
      <c r="K4" s="111" t="s">
        <v>64</v>
      </c>
      <c r="L4" s="111" t="s">
        <v>91</v>
      </c>
      <c r="M4" s="111" t="s">
        <v>146</v>
      </c>
      <c r="N4" s="112" t="s">
        <v>64</v>
      </c>
      <c r="O4" s="112" t="s">
        <v>72</v>
      </c>
      <c r="P4" s="13"/>
      <c r="Q4" s="171"/>
      <c r="R4" s="173"/>
    </row>
    <row r="5" spans="1:18" s="1" customFormat="1" ht="17" customHeight="1" x14ac:dyDescent="0.2">
      <c r="B5" s="8"/>
      <c r="C5" s="8"/>
      <c r="D5" s="8"/>
      <c r="E5" s="8"/>
      <c r="F5" s="8"/>
      <c r="G5" s="8"/>
      <c r="H5" s="8"/>
      <c r="J5" s="10">
        <v>45865</v>
      </c>
      <c r="K5" s="10">
        <v>45893</v>
      </c>
      <c r="L5" s="10">
        <v>45907</v>
      </c>
      <c r="M5" s="10">
        <v>45984</v>
      </c>
      <c r="N5" s="149">
        <v>46047</v>
      </c>
      <c r="O5" s="149">
        <v>46068</v>
      </c>
      <c r="Q5" s="46"/>
      <c r="R5" s="127"/>
    </row>
    <row r="6" spans="1:18" x14ac:dyDescent="0.2">
      <c r="A6" s="3"/>
      <c r="B6" s="2" t="s">
        <v>94</v>
      </c>
      <c r="C6" s="6" t="s">
        <v>37</v>
      </c>
      <c r="D6" s="38">
        <v>27996</v>
      </c>
      <c r="E6" s="38">
        <f ca="1">TODAY()</f>
        <v>46122</v>
      </c>
      <c r="F6" s="6">
        <f ca="1">DATEDIF(D6,E6,"y")</f>
        <v>49</v>
      </c>
      <c r="G6" s="39" t="str">
        <f ca="1">IF(F6&gt;59, "Super Senior", IF(F6&gt;=50, "Senior", IF(F6&gt;=21, " ", IF(F6&gt;=13, "Junior", "Super Junior"))))</f>
        <v xml:space="preserve"> </v>
      </c>
      <c r="H6" s="39"/>
      <c r="J6" s="22">
        <v>0</v>
      </c>
      <c r="K6" s="22">
        <v>0</v>
      </c>
      <c r="L6" s="22">
        <v>100</v>
      </c>
      <c r="M6" s="22">
        <v>0</v>
      </c>
      <c r="N6" s="22">
        <v>0</v>
      </c>
      <c r="O6" s="22">
        <v>0</v>
      </c>
      <c r="Q6" s="154">
        <f t="shared" ref="Q6:Q8" si="0">(SUM(J6:O6)-SMALL(J6:O6,1)-SMALL(J6:O6,2))/4</f>
        <v>25</v>
      </c>
      <c r="R6" s="153">
        <f>Q6/$Q$10*100</f>
        <v>139.14656771799628</v>
      </c>
    </row>
    <row r="7" spans="1:18" x14ac:dyDescent="0.2">
      <c r="A7" s="3"/>
      <c r="B7" s="2" t="s">
        <v>23</v>
      </c>
      <c r="C7" s="6" t="s">
        <v>37</v>
      </c>
      <c r="D7" s="38">
        <v>23623</v>
      </c>
      <c r="E7" s="38">
        <f ca="1">TODAY()</f>
        <v>46122</v>
      </c>
      <c r="F7" s="6">
        <f ca="1">DATEDIF(D7,E7,"y")</f>
        <v>61</v>
      </c>
      <c r="G7" s="39" t="str">
        <f ca="1">IF(F7&gt;59, "Super Senior", IF(F7&gt;=50, "Senior", IF(F7&gt;=21, " ", IF(F7&gt;=13, "Junior", "Super Junior"))))</f>
        <v>Super Senior</v>
      </c>
      <c r="H7" s="39"/>
      <c r="J7" s="22">
        <v>0</v>
      </c>
      <c r="K7" s="22">
        <v>0</v>
      </c>
      <c r="L7" s="22">
        <v>75.98</v>
      </c>
      <c r="M7" s="22">
        <v>0</v>
      </c>
      <c r="N7" s="22">
        <v>0</v>
      </c>
      <c r="O7" s="22">
        <v>0</v>
      </c>
      <c r="Q7" s="154">
        <f t="shared" si="0"/>
        <v>18.995000000000001</v>
      </c>
      <c r="R7" s="153">
        <f>Q7/$Q$10*100</f>
        <v>105.72356215213357</v>
      </c>
    </row>
    <row r="8" spans="1:18" x14ac:dyDescent="0.2">
      <c r="A8" s="3"/>
      <c r="B8" s="2" t="s">
        <v>44</v>
      </c>
      <c r="C8" s="6" t="s">
        <v>38</v>
      </c>
      <c r="D8" s="38">
        <v>19631</v>
      </c>
      <c r="E8" s="38">
        <f ca="1">TODAY()</f>
        <v>46122</v>
      </c>
      <c r="F8" s="6">
        <f ca="1">DATEDIF(D8,E8,"y")</f>
        <v>72</v>
      </c>
      <c r="G8" s="39" t="str">
        <f ca="1">IF(F8&gt;59, "Super Senior", IF(F8&gt;=50, "Senior", IF(F8&gt;=21, " ", IF(F8&gt;=13, "Junior", "Super Junior"))))</f>
        <v>Super Senior</v>
      </c>
      <c r="H8" s="39"/>
      <c r="J8" s="22">
        <v>0</v>
      </c>
      <c r="K8" s="22">
        <v>0</v>
      </c>
      <c r="L8" s="22">
        <v>39.619999999999997</v>
      </c>
      <c r="M8" s="22">
        <v>0</v>
      </c>
      <c r="N8" s="22">
        <v>0</v>
      </c>
      <c r="O8" s="22">
        <v>0</v>
      </c>
      <c r="Q8" s="154">
        <f t="shared" si="0"/>
        <v>9.9049999999999994</v>
      </c>
      <c r="R8" s="153">
        <f>Q8/$Q$10*100</f>
        <v>55.12987012987012</v>
      </c>
    </row>
    <row r="9" spans="1:18" x14ac:dyDescent="0.2">
      <c r="B9" s="65"/>
      <c r="C9" s="65"/>
      <c r="F9" s="4"/>
      <c r="G9" s="4"/>
      <c r="H9" s="4"/>
      <c r="I9" s="4"/>
      <c r="Q9"/>
      <c r="R9" s="129"/>
    </row>
    <row r="10" spans="1:18" ht="21" customHeight="1" x14ac:dyDescent="0.2">
      <c r="B10" s="23"/>
      <c r="D10" s="182" t="s">
        <v>83</v>
      </c>
      <c r="F10" s="4"/>
      <c r="G10" s="4"/>
      <c r="H10" s="4"/>
      <c r="I10" s="4"/>
      <c r="J10" s="169" t="s">
        <v>84</v>
      </c>
      <c r="K10" s="169"/>
      <c r="L10" s="169"/>
      <c r="M10" s="169"/>
      <c r="N10" s="169"/>
      <c r="O10" s="169"/>
      <c r="Q10" s="47" cm="1">
        <f t="array" ref="Q10">AVERAGE(LARGE($Q$6:$Q$8,{1,2,3}))</f>
        <v>17.966666666666669</v>
      </c>
      <c r="R10" s="129"/>
    </row>
    <row r="11" spans="1:18" x14ac:dyDescent="0.2">
      <c r="D11" s="182"/>
      <c r="F11" s="4"/>
      <c r="G11" s="4"/>
      <c r="H11" s="4"/>
      <c r="I11" s="4"/>
      <c r="Q11" s="126" t="s">
        <v>239</v>
      </c>
      <c r="R11" s="129"/>
    </row>
    <row r="12" spans="1:18" ht="61" customHeight="1" x14ac:dyDescent="0.2">
      <c r="F12" s="4"/>
      <c r="G12" s="4"/>
      <c r="H12" s="4"/>
      <c r="I12" s="4"/>
      <c r="Q12" s="163" t="s">
        <v>195</v>
      </c>
      <c r="R12" s="163"/>
    </row>
    <row r="13" spans="1:18" x14ac:dyDescent="0.2">
      <c r="F13" s="4"/>
      <c r="G13" s="4"/>
      <c r="H13" s="4"/>
      <c r="I13" s="4"/>
      <c r="Q13" s="49"/>
    </row>
    <row r="14" spans="1:18" ht="43" customHeight="1" x14ac:dyDescent="0.2">
      <c r="F14" s="4"/>
      <c r="G14" s="4"/>
      <c r="H14" s="4"/>
      <c r="I14" s="4"/>
      <c r="Q14" s="25"/>
    </row>
    <row r="15" spans="1:18" ht="49" customHeight="1" x14ac:dyDescent="0.2">
      <c r="F15" s="4"/>
      <c r="G15" s="4"/>
      <c r="H15" s="4"/>
      <c r="I15" s="4"/>
      <c r="Q15" s="25"/>
    </row>
    <row r="16" spans="1:18" ht="51" customHeight="1" x14ac:dyDescent="0.2">
      <c r="Q16" s="25"/>
    </row>
    <row r="17" spans="17:17" x14ac:dyDescent="0.2">
      <c r="Q17" s="25"/>
    </row>
    <row r="18" spans="17:17" x14ac:dyDescent="0.2">
      <c r="Q18" s="25"/>
    </row>
    <row r="19" spans="17:17" x14ac:dyDescent="0.2">
      <c r="Q19" s="25"/>
    </row>
    <row r="20" spans="17:17" x14ac:dyDescent="0.2">
      <c r="Q20" s="25"/>
    </row>
    <row r="21" spans="17:17" x14ac:dyDescent="0.2">
      <c r="Q21" s="25"/>
    </row>
    <row r="22" spans="17:17" x14ac:dyDescent="0.2">
      <c r="Q22" s="25"/>
    </row>
    <row r="23" spans="17:17" x14ac:dyDescent="0.2">
      <c r="Q23" s="25"/>
    </row>
    <row r="24" spans="17:17" x14ac:dyDescent="0.2">
      <c r="Q24" s="25"/>
    </row>
    <row r="25" spans="17:17" x14ac:dyDescent="0.2">
      <c r="Q25" s="25"/>
    </row>
    <row r="26" spans="17:17" x14ac:dyDescent="0.2">
      <c r="Q26" s="25"/>
    </row>
    <row r="27" spans="17:17" x14ac:dyDescent="0.2">
      <c r="Q27"/>
    </row>
    <row r="28" spans="17:17" x14ac:dyDescent="0.2">
      <c r="Q28"/>
    </row>
    <row r="29" spans="17:17" x14ac:dyDescent="0.2">
      <c r="Q29"/>
    </row>
    <row r="30" spans="17:17" x14ac:dyDescent="0.2">
      <c r="Q30"/>
    </row>
    <row r="31" spans="17:17" x14ac:dyDescent="0.2">
      <c r="Q31"/>
    </row>
    <row r="32" spans="17:17" x14ac:dyDescent="0.2">
      <c r="Q32"/>
    </row>
    <row r="33" spans="17:17" x14ac:dyDescent="0.2">
      <c r="Q33"/>
    </row>
    <row r="34" spans="17:17" x14ac:dyDescent="0.2">
      <c r="Q34"/>
    </row>
    <row r="35" spans="17:17" x14ac:dyDescent="0.2">
      <c r="Q35"/>
    </row>
    <row r="36" spans="17:17" x14ac:dyDescent="0.2">
      <c r="Q36"/>
    </row>
    <row r="37" spans="17:17" x14ac:dyDescent="0.2">
      <c r="Q37"/>
    </row>
    <row r="38" spans="17:17" x14ac:dyDescent="0.2">
      <c r="Q38"/>
    </row>
    <row r="39" spans="17:17" x14ac:dyDescent="0.2">
      <c r="Q39"/>
    </row>
    <row r="40" spans="17:17" x14ac:dyDescent="0.2">
      <c r="Q40"/>
    </row>
    <row r="41" spans="17:17" x14ac:dyDescent="0.2">
      <c r="Q41"/>
    </row>
  </sheetData>
  <autoFilter ref="B5:R8" xr:uid="{15B27A94-91FD-A642-9D4D-B55A6E04826B}"/>
  <mergeCells count="7">
    <mergeCell ref="Q12:R12"/>
    <mergeCell ref="J2:O2"/>
    <mergeCell ref="D10:D11"/>
    <mergeCell ref="J10:O10"/>
    <mergeCell ref="Q2:R2"/>
    <mergeCell ref="Q3:Q4"/>
    <mergeCell ref="R3:R4"/>
  </mergeCells>
  <conditionalFormatting sqref="C6:C8">
    <cfRule type="cellIs" dxfId="14" priority="19" stopIfTrue="1" operator="equal">
      <formula>"A"</formula>
    </cfRule>
    <cfRule type="cellIs" dxfId="13" priority="18" operator="equal">
      <formula>"B"</formula>
    </cfRule>
  </conditionalFormatting>
  <conditionalFormatting sqref="F6:F8">
    <cfRule type="cellIs" dxfId="12" priority="27" operator="between">
      <formula>14</formula>
      <formula>21</formula>
    </cfRule>
    <cfRule type="cellIs" dxfId="11" priority="26" stopIfTrue="1" operator="between">
      <formula>50</formula>
      <formula>59</formula>
    </cfRule>
    <cfRule type="cellIs" dxfId="10" priority="25" stopIfTrue="1" operator="greaterThan">
      <formula>59</formula>
    </cfRule>
    <cfRule type="cellIs" dxfId="9" priority="24" operator="lessThan">
      <formula>14</formula>
    </cfRule>
  </conditionalFormatting>
  <conditionalFormatting sqref="G6:H8">
    <cfRule type="cellIs" dxfId="8" priority="20" operator="equal">
      <formula>"Super Junior"</formula>
    </cfRule>
    <cfRule type="cellIs" dxfId="7" priority="21" stopIfTrue="1" operator="equal">
      <formula>"Super Senior"</formula>
    </cfRule>
    <cfRule type="cellIs" dxfId="6" priority="22" operator="equal">
      <formula>"Senior"</formula>
    </cfRule>
    <cfRule type="cellIs" dxfId="5" priority="23" operator="equal">
      <formula>"Junior"</formula>
    </cfRule>
  </conditionalFormatting>
  <conditionalFormatting sqref="J6:O8">
    <cfRule type="cellIs" dxfId="4" priority="1" stopIfTrue="1" operator="equal">
      <formula>0</formula>
    </cfRule>
  </conditionalFormatting>
  <conditionalFormatting sqref="Q10">
    <cfRule type="cellIs" dxfId="3" priority="5" operator="lessThan">
      <formula>74.99</formula>
    </cfRule>
    <cfRule type="cellIs" dxfId="2" priority="4" stopIfTrue="1" operator="equal">
      <formula>0</formula>
    </cfRule>
  </conditionalFormatting>
  <conditionalFormatting sqref="R6:R8">
    <cfRule type="cellIs" dxfId="1" priority="3" stopIfTrue="1" operator="lessThan">
      <formula>75</formula>
    </cfRule>
    <cfRule type="cellIs" dxfId="0" priority="2" operator="equal">
      <formula>0</formula>
    </cfRule>
  </conditionalFormatting>
  <pageMargins left="0.7" right="0.7" top="0.75" bottom="0.75" header="0.3" footer="0.3"/>
  <pageSetup paperSize="9" orientation="portrait" horizontalDpi="0" verticalDpi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B0149-2301-DF40-BD58-696F6398270A}">
  <sheetPr codeName="Sheet10"/>
  <dimension ref="A1"/>
  <sheetViews>
    <sheetView workbookViewId="0">
      <selection activeCell="P44" sqref="P44"/>
    </sheetView>
  </sheetViews>
  <sheetFormatPr baseColWidth="10" defaultColWidth="11.5"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2026 CALENDAR</vt:lpstr>
      <vt:lpstr>    </vt:lpstr>
      <vt:lpstr>PROD LOGS</vt:lpstr>
      <vt:lpstr>OPEN LOGS</vt:lpstr>
      <vt:lpstr>STD LOGS</vt:lpstr>
      <vt:lpstr>P OPTICS LOGS</vt:lpstr>
      <vt:lpstr>OPTICS</vt:lpstr>
      <vt:lpstr>CLASSIC</vt:lpstr>
      <vt:lpstr>      </vt:lpstr>
      <vt:lpstr>Selection Criteria</vt:lpstr>
      <vt:lpstr>'2026 CALENDAR'!Print_Area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Teri Affleck</dc:creator>
  <cp:lastModifiedBy>Microsoft Office User</cp:lastModifiedBy>
  <cp:lastPrinted>2024-10-07T10:48:48Z</cp:lastPrinted>
  <dcterms:created xsi:type="dcterms:W3CDTF">2020-02-10T06:05:03Z</dcterms:created>
  <dcterms:modified xsi:type="dcterms:W3CDTF">2026-04-10T10:37:16Z</dcterms:modified>
</cp:coreProperties>
</file>